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650" activeTab="0"/>
  </bookViews>
  <sheets>
    <sheet name="Investicije_2020" sheetId="1" r:id="rId1"/>
    <sheet name="Investicije_2018-po novom" sheetId="2" state="hidden" r:id="rId2"/>
    <sheet name="Plan nabave RJ_2018" sheetId="3" state="hidden" r:id="rId3"/>
  </sheets>
  <definedNames>
    <definedName name="_xlnm.Print_Area" localSheetId="1">'Investicije_2018-po novom'!$A$1:$G$134</definedName>
    <definedName name="_xlnm.Print_Area" localSheetId="0">'Investicije_2020'!$A$1:$M$222</definedName>
    <definedName name="_xlnm.Print_Area" localSheetId="2">'Plan nabave RJ_2018'!$A$1:$C$22</definedName>
  </definedNames>
  <calcPr fullCalcOnLoad="1"/>
</workbook>
</file>

<file path=xl/comments2.xml><?xml version="1.0" encoding="utf-8"?>
<comments xmlns="http://schemas.openxmlformats.org/spreadsheetml/2006/main">
  <authors>
    <author>Helena Kralj Brlek</author>
  </authors>
  <commentList>
    <comment ref="C55" authorId="0">
      <text>
        <r>
          <rPr>
            <b/>
            <sz val="9"/>
            <rFont val="Segoe UI"/>
            <family val="2"/>
          </rPr>
          <t>Helena Kralj Brlek:</t>
        </r>
        <r>
          <rPr>
            <sz val="9"/>
            <rFont val="Segoe UI"/>
            <family val="2"/>
          </rPr>
          <t xml:space="preserve">
Općina Žabno treba javiti iznos</t>
        </r>
      </text>
    </comment>
  </commentList>
</comments>
</file>

<file path=xl/sharedStrings.xml><?xml version="1.0" encoding="utf-8"?>
<sst xmlns="http://schemas.openxmlformats.org/spreadsheetml/2006/main" count="563" uniqueCount="193">
  <si>
    <t>Naziv</t>
  </si>
  <si>
    <t>Izvođač</t>
  </si>
  <si>
    <t>Vlastita</t>
  </si>
  <si>
    <t>Hrvatske vode</t>
  </si>
  <si>
    <t>Proračun Grada</t>
  </si>
  <si>
    <t>Proračun Općina</t>
  </si>
  <si>
    <t>Napomena</t>
  </si>
  <si>
    <t>1.</t>
  </si>
  <si>
    <t>Komunalno poduzeće d.o.o.</t>
  </si>
  <si>
    <t>2.</t>
  </si>
  <si>
    <t>3.</t>
  </si>
  <si>
    <t xml:space="preserve"> </t>
  </si>
  <si>
    <t>Javna nabava</t>
  </si>
  <si>
    <t>4.</t>
  </si>
  <si>
    <t xml:space="preserve">  </t>
  </si>
  <si>
    <t>5.</t>
  </si>
  <si>
    <t>6.</t>
  </si>
  <si>
    <t>Vodoopskrba - rekonstrukcija:  UKUPNO</t>
  </si>
  <si>
    <t>Vodoopskrba:  SVEUKUPNO</t>
  </si>
  <si>
    <t>OSTALE INVESTICIJSKE AKTIVNOSTI</t>
  </si>
  <si>
    <t>FZOEU</t>
  </si>
  <si>
    <t>Centar ponovne uporabe</t>
  </si>
  <si>
    <t>Izrada Glavnog projekta novog dijela Gradskog groblja</t>
  </si>
  <si>
    <t xml:space="preserve">Ostale nespomenute investicijske aktivnosti </t>
  </si>
  <si>
    <t>Ostale investicije:    UKUPNO</t>
  </si>
  <si>
    <t>Ostale investicije</t>
  </si>
  <si>
    <t>Izgradnja precrpne stanice Apatovec</t>
  </si>
  <si>
    <t>Prema Zakonu o vodama NN 56/13, članak 26. stavak 3.- gradnja i održavanje komunalnih vodnih građevina provodi se prema Planu koji donosi Skupština isporučitelja vodnih usluga</t>
  </si>
  <si>
    <t>INVESTICIJSKE AKTIVNOSTI KOMUNALNOG PODUZEĆA d.o.o. KRIŽEVCI ZA 2018. GODINU</t>
  </si>
  <si>
    <t>Plan gradnje i održavanja komunalnih vodnih građevina za 2018.  godinu</t>
  </si>
  <si>
    <t>Plan 2018.</t>
  </si>
  <si>
    <t>Rekonstrukcija vodovodne mreže i  priključaka u Cvjetnoj ulici; D=140 m</t>
  </si>
  <si>
    <t>Izvori sredstava Plana za 2018. godinu</t>
  </si>
  <si>
    <t>Rekonstrukcija kanalizacijske mreže i kanalizacijskih priključaka u Cvjetnoj ulici; D=140 m</t>
  </si>
  <si>
    <t>Izgradnja rubnika na dijelu staza na Gradskom groblju u Križevcima; D=500 m</t>
  </si>
  <si>
    <t>Nastavak izgradnje izdvojenog pogona u Cubincu, 2. faza</t>
  </si>
  <si>
    <t>Jednostavna nabava</t>
  </si>
  <si>
    <t>Rekonstrukcija vodovodne mreže i  priključaka-raskrižje Ulica branitelja Hrvatske - F. Supila - T. Smičiklasa; D=312 m; (kod Wood-a)</t>
  </si>
  <si>
    <t>Rekonstrukcija kanalizacijske mreže i kanalizacijskih priključaka (raskrižje Ulica hrvatskih Branitelja-Ulica F. Supila-Ulica T. Smičiklasa); D=220 m</t>
  </si>
  <si>
    <t>Rekonstrukcija vodovodne mreže i  priključaka u Frankopanskoj ulici, Zvonimirova,T. Sermagea; A. Šenoe D=675 m</t>
  </si>
  <si>
    <t>VODOOPSKRBA - GRAD KRIŽEVCI - izgradnja</t>
  </si>
  <si>
    <t>VODOOPSKRBA - OPĆINE - izgradnja</t>
  </si>
  <si>
    <t>Grad Križevci - Vodoopskrba - izgradnja:  UKUPNO</t>
  </si>
  <si>
    <t>Općine - Vodoopskrba - izgradnja:  UKUPNO</t>
  </si>
  <si>
    <t>VODOOPSKRBA - GRAD KRIŽEVCI - rekonstrukcija</t>
  </si>
  <si>
    <t>ODVODNJA - GRAD KRIŽEVCI - rekonstrukcija</t>
  </si>
  <si>
    <t xml:space="preserve">GRAD KRIŽEVCI - Odvodnja:  SVEUKUPNO </t>
  </si>
  <si>
    <t>Vodoopskrba - Grad Križevci</t>
  </si>
  <si>
    <t>Vodoopskrba - Općine</t>
  </si>
  <si>
    <t>Rekapitulacija investicija Komunalnog poduzeća d.o.o. Križevci za 2018. godinu</t>
  </si>
  <si>
    <t>SVEUKUPNO:</t>
  </si>
  <si>
    <t>Elektronički sustav naplate odvoza otpada po stvarno preuzetoj količini</t>
  </si>
  <si>
    <t>Izvanredni radovi na uređenju reciklažnog dvorišta</t>
  </si>
  <si>
    <t>Izgradnja produžetka hale sortirnice</t>
  </si>
  <si>
    <t>Oprema za proširenje sortirnice</t>
  </si>
  <si>
    <t>7.</t>
  </si>
  <si>
    <t>8.</t>
  </si>
  <si>
    <t>9.</t>
  </si>
  <si>
    <t>10.</t>
  </si>
  <si>
    <t>Općina Sveti Ivan Žabno</t>
  </si>
  <si>
    <t>Općina Gornja Rijeka</t>
  </si>
  <si>
    <t>Općina Sveti Petar Orehovec</t>
  </si>
  <si>
    <t>Općina Kalnik</t>
  </si>
  <si>
    <r>
      <t>Izgradnja</t>
    </r>
    <r>
      <rPr>
        <sz val="12"/>
        <color indexed="8"/>
        <rFont val="Arial"/>
        <family val="2"/>
      </rPr>
      <t xml:space="preserve"> ograde i</t>
    </r>
    <r>
      <rPr>
        <sz val="12"/>
        <color indexed="10"/>
        <rFont val="Arial"/>
        <family val="2"/>
      </rPr>
      <t xml:space="preserve"> </t>
    </r>
    <r>
      <rPr>
        <sz val="12"/>
        <rFont val="Arial"/>
        <family val="2"/>
      </rPr>
      <t xml:space="preserve"> nadstrešnice za komunalnu opremu na Gradskom groblju</t>
    </r>
  </si>
  <si>
    <t>Rekonstrukcija kanalizacijske mreže i  priključaka u Frankopanskoj ulici, Zvonimirova,T. Sermagea; A. Šenoe; D= 750 m</t>
  </si>
  <si>
    <t>Redni</t>
  </si>
  <si>
    <t>broj</t>
  </si>
  <si>
    <t>11.</t>
  </si>
  <si>
    <t>Informatička oprema</t>
  </si>
  <si>
    <t>za 2018. godinu iz vlastitih sredstava</t>
  </si>
  <si>
    <t>Teretno vozilo</t>
  </si>
  <si>
    <t>Trimer- leđni</t>
  </si>
  <si>
    <t>Detektor metala</t>
  </si>
  <si>
    <t>Rekonstrukcija prepumpne stanice - HS Potočka</t>
  </si>
  <si>
    <t>Izmještanje kanalizacijske mreže u Ulici Slavka Kolara, D= 160 m</t>
  </si>
  <si>
    <t>Fekalna pumpa u Koruškoj - rekonstrukcija u suhu prepumpnu stanicu</t>
  </si>
  <si>
    <t>Dozirna pumpa za kloriranje- PS Brezovljani</t>
  </si>
  <si>
    <t>Forrmiranje zona na vodovodnoj mreži zbog praćenja kvarova i gubitaka</t>
  </si>
  <si>
    <t>Rekonstrukcija kanalizacijske mreže i  priključaka križanje Koprivnička - bana J. Jelačića; D= 143 m</t>
  </si>
  <si>
    <t>ODVODNJA - OPĆINE - izgradnja</t>
  </si>
  <si>
    <t>OPĆINE - Odvodnja - izgradnja:  UKUPNO</t>
  </si>
  <si>
    <t>Izgradnja kanalizacije Sv.I. Žabno - Lanište - Križevačka - Braće Radića- Kolodvorska + pročistač</t>
  </si>
  <si>
    <t>Izgradnja kanalizacije Sv.I. Žabno -Voćarska ulica</t>
  </si>
  <si>
    <t>Odvodnja- Grad Križevci</t>
  </si>
  <si>
    <t>Odvodnja- Općine</t>
  </si>
  <si>
    <t>Odvodnja:  SVEUKUPNO</t>
  </si>
  <si>
    <t>Izgradnja vodoopskrbne mreže Gornja Rijeka i crpne stanice - Fajerovec - Nemčevec; D=2200 m</t>
  </si>
  <si>
    <t xml:space="preserve">Grad Križevci - Odvodnja-rekonstrukcija: UKUPNO </t>
  </si>
  <si>
    <t>Grad Križevci - Vodoopskrba - rekonstrukcija:  UKUPNO</t>
  </si>
  <si>
    <t>Formiranje zona na vodovodnoj mreži zbog praćenja kvarova i gubitaka</t>
  </si>
  <si>
    <t>Grad Križevci - Vodoopskrba - izgradnja: UKUPNO</t>
  </si>
  <si>
    <t>Plana nabave Vodnih usluga d.o.o. Križevci</t>
  </si>
  <si>
    <t>Poslovni informacijski program</t>
  </si>
  <si>
    <t>Rekonstrukcija vodovodne mreže i  priključaka u Frankopanskoj ulici, Zvonimirova,T. Sermagea; A. Šenoe; D=675 m</t>
  </si>
  <si>
    <t>Potopna pumpa za crpilište Trstenik</t>
  </si>
  <si>
    <t>Izmještanje kanalizacijske mreže u Ulici Slavka Kolara; D=160 m</t>
  </si>
  <si>
    <t>kn/m</t>
  </si>
  <si>
    <t>troškovnik  BN Cvjetna</t>
  </si>
  <si>
    <t>troškovnik  JN Frankopanska</t>
  </si>
  <si>
    <t>procjena</t>
  </si>
  <si>
    <t>troškovnik JN Cirkvena D4</t>
  </si>
  <si>
    <t>troškovnik  BN Cvjetna kan</t>
  </si>
  <si>
    <t>troškovnik  BN S. Kolara kan</t>
  </si>
  <si>
    <t>PROJEKTNA DOKUMENTACIJA</t>
  </si>
  <si>
    <t>Izrada studijske dokumentacije i dokumentacije o nabavi na području aglomeracije Križevci (EU projekt)</t>
  </si>
  <si>
    <t>Projektna dokumentacija</t>
  </si>
  <si>
    <t>Odvodnja - Grad Križevci</t>
  </si>
  <si>
    <t>Projektna dokumentacija: UKUPNO</t>
  </si>
  <si>
    <t>Direktna pogodba</t>
  </si>
  <si>
    <t>povećanje  /  smanjenje</t>
  </si>
  <si>
    <t>Novi Plan 2018.</t>
  </si>
  <si>
    <t xml:space="preserve">Program smanjenja gubitaka u vodoopskrbnim sustavima </t>
  </si>
  <si>
    <t>Izgradnja vodotornja u Laništu, Sveti Ivan Žabno sa stručnim nadzorom i revizijom izvedbenog projekta</t>
  </si>
  <si>
    <t>povećanje / smanjenje</t>
  </si>
  <si>
    <t>Izgradnja vodoopskrbne mreže Sveti Petar Orehovec; cjelina 10; G. Fodrovec- Brezje Miholečko; D=8300 m</t>
  </si>
  <si>
    <t>Kopivničko-križevačka županija</t>
  </si>
  <si>
    <t>ODVODNJA - GRAD KRIŽEVCI - izgradnja</t>
  </si>
  <si>
    <t>Izrada projektne dokumentacije za izgradnju crpne stanice u Nemčevcu</t>
  </si>
  <si>
    <t>Vodne usluge d.o.o.</t>
  </si>
  <si>
    <t xml:space="preserve">APPRRR                               Mjera 7.2.1.  </t>
  </si>
  <si>
    <t xml:space="preserve">Izrada projektne dokumentacije za izgradnju precrpne stanice Fodrovec </t>
  </si>
  <si>
    <t>Izrada projektne dokumentacije za izgradnju vodovoda u Stražincu</t>
  </si>
  <si>
    <t>12.</t>
  </si>
  <si>
    <t>Izgradnja vodoopskrbne mreže Sveti Petar Orehovec- Zaistovec</t>
  </si>
  <si>
    <t>13.</t>
  </si>
  <si>
    <t>Izgradnja vodospreme Trema</t>
  </si>
  <si>
    <t xml:space="preserve">Izgradnja vodospreme Apatovec                                                                        </t>
  </si>
  <si>
    <t>Odvodnja - OPĆINE</t>
  </si>
  <si>
    <t>GRAD KRIŽEVCI - Odvodnja - izgradnja:  UKUPNO</t>
  </si>
  <si>
    <t>Novi Plan 2019.</t>
  </si>
  <si>
    <t>AGLOMERACIJA</t>
  </si>
  <si>
    <t>Izgradnja i rekonstrukcija mreže                                                          ( procijenjena vrijednost nabave 176.038.000 )</t>
  </si>
  <si>
    <t>Uređaj za pročišćavanje otpadnih voda                                           ( procijenjena vrijednost nabave 34.300.000 )</t>
  </si>
  <si>
    <t xml:space="preserve">Oprema za održavanje                                                                      ( procijenjena vrijednost nabave 7.000.000 ) </t>
  </si>
  <si>
    <t>Aglomeracija:    UKUPNO</t>
  </si>
  <si>
    <r>
      <t xml:space="preserve">Proračun Grada           </t>
    </r>
    <r>
      <rPr>
        <b/>
        <sz val="10"/>
        <rFont val="Arial"/>
        <family val="2"/>
      </rPr>
      <t>( komponenta od 6,5 %)</t>
    </r>
  </si>
  <si>
    <t>Aglomeracija</t>
  </si>
  <si>
    <t>Dovršetak projekta u 2020.</t>
  </si>
  <si>
    <t>Početak izvođenja radova u 2020.g.</t>
  </si>
  <si>
    <t>Grad-kom d.o.o.</t>
  </si>
  <si>
    <t>Izgradnja vodospreme Glogovnica                                                                           ( ugovorena vrijednost radova 2.114.700 kuna )</t>
  </si>
  <si>
    <t>Grad-kom d.o.o.- završetak izgradnje u 2020.g.</t>
  </si>
  <si>
    <t>Gradex d.o.o. Zabok</t>
  </si>
  <si>
    <t>Grad-Kom d.o.o.</t>
  </si>
  <si>
    <t>Radnik d.d.                  Dovršetak izgradnje u 2020</t>
  </si>
  <si>
    <t>INVESTICIJSKE AKTIVNOSTI VODNIH USLUGA d.o.o. KRIŽEVCI ZA 2020. GODINU</t>
  </si>
  <si>
    <t>Plan gradnje i održavanja komunalnih vodnih građevina za 2020. godinu</t>
  </si>
  <si>
    <t>Plan 2020.</t>
  </si>
  <si>
    <t>Izrada projektne dokumentacije za izgradnju precrpne stanice Kloštar Vojakovački</t>
  </si>
  <si>
    <t>Izrada projektne dokumentacije za izgradnju vodovodne mreže Karansko brdo</t>
  </si>
  <si>
    <t>Izrada projektne dokumentacije za izgradnju aglomeracije na području Općine Sv. Petar Orehovec- idejni projekt</t>
  </si>
  <si>
    <t>Izvori sredstava Plana za 2020. godinu</t>
  </si>
  <si>
    <t>Rekapitulacija investicija Vodnih usluga d.o.o. Križevci za 2020. godinu</t>
  </si>
  <si>
    <t>Izgradnja magistralnog cjevovoda Carevdar-Glogovnica-Osijek Vojakovački sa stručnim Nadzorom- nastavak izgradnje ( ug. vrijednost radova 7.905.000 kn, u 2019. izvedeno radova u iznosu od 1.253.000 kn)</t>
  </si>
  <si>
    <t xml:space="preserve">Izgradnja CS Sv. Helena                                                                               </t>
  </si>
  <si>
    <t xml:space="preserve">Izgradnja spojnog cjevovoda od Jarčana do Apatovca                                                                             </t>
  </si>
  <si>
    <t xml:space="preserve">Izgradnja precrpne stanice Apatovec                                                                              </t>
  </si>
  <si>
    <t xml:space="preserve">Izgradnja uličnog vodovoda u odvojku Pušće                                                               </t>
  </si>
  <si>
    <t xml:space="preserve">Izgradnja vodovodne mreže u Erdovcu                                                                   </t>
  </si>
  <si>
    <t>Nabava gospodarskog automobila</t>
  </si>
  <si>
    <t>Nabava rovokopača</t>
  </si>
  <si>
    <t xml:space="preserve">Rekonstrukcija kanalizacijske mreže i  priključaka u  Zvonimirovoj ulici </t>
  </si>
  <si>
    <t>Rekonstrukcija kanalizacijske mreže i  priključaka u  ulici T. Sermagea</t>
  </si>
  <si>
    <t>Rekonstrukcija kanalizacijske mreže u Renarićevoj ulici</t>
  </si>
  <si>
    <t>Rekonstrukcija kanalizacijske mreže u Gundulićevoj ulici</t>
  </si>
  <si>
    <t>Rekonstrukcija fekalne odvodnje na križanju kod Plodina</t>
  </si>
  <si>
    <t xml:space="preserve">Izrada projektne dokumentacije za izgradnju aglomeracije na području Općine Sv.Ivan Žabno - Faza 1 (UPOV i spojni cjevovod- glavni projekt </t>
  </si>
  <si>
    <t xml:space="preserve">Izrada projektne dokumentacije za izgradnju aglomeracije na području Općine Sv.Ivan Žabno- faza 2 ( mreža) - glavni projekt </t>
  </si>
  <si>
    <t xml:space="preserve">Izgradnja vodovodne mreže u Novom Đurđicu                                                               </t>
  </si>
  <si>
    <t>Rekonstrukcija vodovodne mreže i  priključaka u ulici T. Sermagea i ulici Kralja Zvonimira</t>
  </si>
  <si>
    <t>Rekonstrukcija vodovodne mreže i  priključaka - ulica Nine Vavre</t>
  </si>
  <si>
    <t>Rekonstrukcija vodovoda na križanju kod Plodina</t>
  </si>
  <si>
    <t xml:space="preserve">Izgradnja magistralnog cjevovoda Sv. Ivan Žabno, dionica Đurđic  - vodosprema Trema </t>
  </si>
  <si>
    <t>Izgradnja vodoopskrbne mreže Sveti Ivan Žabno - Brezovljani- dionica D2, L= 243 m;</t>
  </si>
  <si>
    <t>Izgradnja vodoopskrbne mreže Sveti Ivan Žabno - Škrinjari; dionica D12, L= 546 m</t>
  </si>
  <si>
    <t>Izgradnja vodoopskrbne mreže Sveti Ivan Žabno - Ladinec; dionica D 9, L = 1590 m</t>
  </si>
  <si>
    <t>Izgradnja vodoopskrbne mreže Sveti Ivan Žabno - Ladinec; dionica D 27, L = 415 m</t>
  </si>
  <si>
    <t>Izgradnja vodoopskrbne mreže Sveti Ivan Žabno - Cirkvena; Pavlićeva ulica D= 940 m</t>
  </si>
  <si>
    <t>Izgradnja vodoopskrbne mreže Sveti Ivan Žabno - Novi Glog; dionica D 5, L= 930 m</t>
  </si>
  <si>
    <t>Izgradnja vodoopskrbne mreže Sv. Petar Orehovec - Ravenska Sela i Kapela Ravenska</t>
  </si>
  <si>
    <t>Izgradnja fekalne i oborinske odvodnje - Posrednji put</t>
  </si>
  <si>
    <t xml:space="preserve">Izgradnja fekalne odvodnje u Koprivničkoj ulici- do crpne stanice </t>
  </si>
  <si>
    <t xml:space="preserve">Izgradnja aglomeracije na području Općine Sv.Ivan Žabno - Faza 1 (UPOV i spojni cjevovod) </t>
  </si>
  <si>
    <t>Rekonstrukcija vodovodne mreže i  priključaka - ulica Slavka Kolara</t>
  </si>
  <si>
    <t>Upravljanje projektom                                                                              ( ugovorena vrijednost usluge 2.200.000 )</t>
  </si>
  <si>
    <t>Informiranje i vidljivost                                                                        ( ugovorena vrijednost nabave 390.000 )</t>
  </si>
  <si>
    <t>Usluga Nadzora izvođenja radova                                                    ( ugovorena vrijednost nabave 8.750.000 )</t>
  </si>
  <si>
    <t xml:space="preserve">Izgradnja uličnog vodovoda Bukovje - Mladine                                                           </t>
  </si>
  <si>
    <t>Križevci, 23.01.2020.</t>
  </si>
  <si>
    <t>Izrada projektne dokumentacije za izgradnju aglomeracije na području Općine Sv. Petar Orehovec- glavni projekt</t>
  </si>
  <si>
    <t xml:space="preserve">Izgradnja 1 zdenca na vodocrpilištu Trstenik </t>
  </si>
  <si>
    <t>Prema Zakonu o vodnim uslugama NN 66/19, članak 23. - gradnja i održavanje komunalnih vodnih građevina provodi se prema                                Planu koji donosi Skupština isporučitelja vodnih usluga</t>
  </si>
  <si>
    <t xml:space="preserve">Nastavak izgradnja uličnog vodovoda Posrednji put                                                       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</si>
</sst>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.00\ _k_n_-;\-* #,##0.00\ _k_n_-;_-* &quot;-&quot;??\ _k_n_-;_-@_-"/>
    <numFmt numFmtId="165" formatCode="#,##0;[Red]#,##0"/>
    <numFmt numFmtId="166" formatCode="#,##0_ ;\-#,##0\ "/>
  </numFmts>
  <fonts count="104">
    <font>
      <sz val="10"/>
      <name val="Arial"/>
      <family val="2"/>
    </font>
    <font>
      <sz val="11"/>
      <color indexed="8"/>
      <name val="Calibri"/>
      <family val="2"/>
    </font>
    <font>
      <b/>
      <sz val="20"/>
      <name val="Arial"/>
      <family val="2"/>
    </font>
    <font>
      <sz val="15.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sz val="13"/>
      <name val="Arial"/>
      <family val="2"/>
    </font>
    <font>
      <b/>
      <i/>
      <sz val="16"/>
      <color indexed="9"/>
      <name val="Arial"/>
      <family val="2"/>
    </font>
    <font>
      <sz val="13"/>
      <color indexed="9"/>
      <name val="Arial"/>
      <family val="2"/>
    </font>
    <font>
      <b/>
      <sz val="12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b/>
      <i/>
      <sz val="13"/>
      <name val="Arial"/>
      <family val="2"/>
    </font>
    <font>
      <sz val="11"/>
      <color indexed="8"/>
      <name val="Arial"/>
      <family val="2"/>
    </font>
    <font>
      <b/>
      <i/>
      <sz val="15"/>
      <name val="Arial"/>
      <family val="2"/>
    </font>
    <font>
      <b/>
      <i/>
      <sz val="18"/>
      <name val="Arial"/>
      <family val="2"/>
    </font>
    <font>
      <sz val="30"/>
      <name val="Arial"/>
      <family val="2"/>
    </font>
    <font>
      <b/>
      <sz val="18.5"/>
      <name val="Arial"/>
      <family val="2"/>
    </font>
    <font>
      <b/>
      <sz val="19.5"/>
      <name val="Arial"/>
      <family val="2"/>
    </font>
    <font>
      <b/>
      <sz val="13"/>
      <color indexed="17"/>
      <name val="Arial"/>
      <family val="2"/>
    </font>
    <font>
      <sz val="12"/>
      <color indexed="17"/>
      <name val="Arial"/>
      <family val="2"/>
    </font>
    <font>
      <b/>
      <sz val="13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21"/>
      <name val="Arial"/>
      <family val="2"/>
    </font>
    <font>
      <sz val="12"/>
      <color indexed="10"/>
      <name val="Arial"/>
      <family val="2"/>
    </font>
    <font>
      <b/>
      <sz val="14"/>
      <name val="Arial"/>
      <family val="2"/>
    </font>
    <font>
      <sz val="9"/>
      <name val="Segoe UI"/>
      <family val="2"/>
    </font>
    <font>
      <b/>
      <sz val="9"/>
      <name val="Segoe UI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4"/>
      <color indexed="9"/>
      <name val="Arial"/>
      <family val="2"/>
    </font>
    <font>
      <b/>
      <sz val="19"/>
      <name val="Arial"/>
      <family val="2"/>
    </font>
    <font>
      <b/>
      <i/>
      <sz val="15.5"/>
      <name val="Arial"/>
      <family val="2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sz val="11"/>
      <color indexed="56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1"/>
      <color indexed="30"/>
      <name val="Arial"/>
      <family val="2"/>
    </font>
    <font>
      <b/>
      <sz val="11"/>
      <color indexed="17"/>
      <name val="Arial"/>
      <family val="2"/>
    </font>
    <font>
      <b/>
      <sz val="12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i/>
      <sz val="16"/>
      <color theme="0"/>
      <name val="Arial"/>
      <family val="2"/>
    </font>
    <font>
      <sz val="13"/>
      <color theme="0"/>
      <name val="Arial"/>
      <family val="2"/>
    </font>
    <font>
      <sz val="11"/>
      <color theme="1"/>
      <name val="Arial"/>
      <family val="2"/>
    </font>
    <font>
      <sz val="12"/>
      <color rgb="FF00B05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i/>
      <sz val="14"/>
      <color theme="0"/>
      <name val="Arial"/>
      <family val="2"/>
    </font>
    <font>
      <sz val="10"/>
      <color theme="0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sz val="11"/>
      <color rgb="FF002060"/>
      <name val="Arial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color rgb="FF0070C0"/>
      <name val="Arial"/>
      <family val="2"/>
    </font>
    <font>
      <b/>
      <sz val="13"/>
      <color theme="1"/>
      <name val="Arial"/>
      <family val="2"/>
    </font>
    <font>
      <b/>
      <sz val="12"/>
      <color rgb="FFFF0000"/>
      <name val="Arial"/>
      <family val="2"/>
    </font>
    <font>
      <b/>
      <sz val="10"/>
      <color theme="1"/>
      <name val="Arial"/>
      <family val="2"/>
    </font>
    <font>
      <b/>
      <sz val="11"/>
      <color rgb="FF00B050"/>
      <name val="Arial"/>
      <family val="2"/>
    </font>
    <font>
      <b/>
      <sz val="13"/>
      <color rgb="FF00B050"/>
      <name val="Arial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6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/>
      <bottom style="medium"/>
    </border>
    <border>
      <left style="thin"/>
      <right/>
      <top style="thin"/>
      <bottom/>
    </border>
    <border>
      <left/>
      <right style="thin"/>
      <top/>
      <bottom/>
    </border>
    <border>
      <left style="thin"/>
      <right style="thin"/>
      <top style="thin"/>
      <bottom style="medium"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 style="thin"/>
      <bottom style="thin"/>
    </border>
    <border>
      <left style="medium"/>
      <right/>
      <top style="thin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 style="thin"/>
      <right/>
      <top style="medium"/>
      <bottom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0" fillId="20" borderId="1" applyNumberFormat="0" applyFont="0" applyAlignment="0" applyProtection="0"/>
    <xf numFmtId="0" fontId="67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69" fillId="28" borderId="2" applyNumberFormat="0" applyAlignment="0" applyProtection="0"/>
    <xf numFmtId="0" fontId="70" fillId="28" borderId="3" applyNumberFormat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5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77" fillId="0" borderId="7" applyNumberFormat="0" applyFill="0" applyAlignment="0" applyProtection="0"/>
    <xf numFmtId="0" fontId="78" fillId="31" borderId="8" applyNumberFormat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9" applyNumberFormat="0" applyFill="0" applyAlignment="0" applyProtection="0"/>
    <xf numFmtId="0" fontId="8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2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165" fontId="11" fillId="34" borderId="11" xfId="0" applyNumberFormat="1" applyFont="1" applyFill="1" applyBorder="1" applyAlignment="1">
      <alignment vertical="center"/>
    </xf>
    <xf numFmtId="165" fontId="11" fillId="34" borderId="12" xfId="0" applyNumberFormat="1" applyFont="1" applyFill="1" applyBorder="1" applyAlignment="1">
      <alignment vertical="center"/>
    </xf>
    <xf numFmtId="0" fontId="83" fillId="33" borderId="0" xfId="0" applyFont="1" applyFill="1" applyBorder="1" applyAlignment="1">
      <alignment horizontal="center" vertical="center"/>
    </xf>
    <xf numFmtId="165" fontId="83" fillId="33" borderId="0" xfId="0" applyNumberFormat="1" applyFont="1" applyFill="1" applyBorder="1" applyAlignment="1">
      <alignment horizontal="right" vertical="center"/>
    </xf>
    <xf numFmtId="165" fontId="83" fillId="33" borderId="0" xfId="0" applyNumberFormat="1" applyFont="1" applyFill="1" applyBorder="1" applyAlignment="1">
      <alignment vertical="center"/>
    </xf>
    <xf numFmtId="0" fontId="84" fillId="33" borderId="0" xfId="0" applyFont="1" applyFill="1" applyAlignment="1">
      <alignment/>
    </xf>
    <xf numFmtId="0" fontId="10" fillId="0" borderId="0" xfId="0" applyFont="1" applyAlignment="1">
      <alignment vertical="center"/>
    </xf>
    <xf numFmtId="0" fontId="16" fillId="0" borderId="0" xfId="0" applyFont="1" applyAlignment="1">
      <alignment/>
    </xf>
    <xf numFmtId="165" fontId="17" fillId="35" borderId="11" xfId="0" applyNumberFormat="1" applyFont="1" applyFill="1" applyBorder="1" applyAlignment="1">
      <alignment vertical="center"/>
    </xf>
    <xf numFmtId="165" fontId="17" fillId="35" borderId="12" xfId="0" applyNumberFormat="1" applyFont="1" applyFill="1" applyBorder="1" applyAlignment="1">
      <alignment vertical="center"/>
    </xf>
    <xf numFmtId="165" fontId="11" fillId="34" borderId="13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165" fontId="11" fillId="34" borderId="14" xfId="0" applyNumberFormat="1" applyFont="1" applyFill="1" applyBorder="1" applyAlignment="1">
      <alignment horizontal="right" vertical="center"/>
    </xf>
    <xf numFmtId="0" fontId="4" fillId="0" borderId="0" xfId="0" applyFont="1" applyAlignment="1">
      <alignment/>
    </xf>
    <xf numFmtId="0" fontId="11" fillId="33" borderId="0" xfId="0" applyFont="1" applyFill="1" applyBorder="1" applyAlignment="1">
      <alignment horizontal="center" vertical="center"/>
    </xf>
    <xf numFmtId="165" fontId="11" fillId="33" borderId="0" xfId="0" applyNumberFormat="1" applyFont="1" applyFill="1" applyBorder="1" applyAlignment="1">
      <alignment horizontal="right" vertical="center"/>
    </xf>
    <xf numFmtId="165" fontId="11" fillId="33" borderId="0" xfId="0" applyNumberFormat="1" applyFont="1" applyFill="1" applyBorder="1" applyAlignment="1">
      <alignment vertical="center"/>
    </xf>
    <xf numFmtId="0" fontId="4" fillId="33" borderId="0" xfId="0" applyFont="1" applyFill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4" fillId="33" borderId="0" xfId="0" applyFont="1" applyFill="1" applyAlignment="1">
      <alignment/>
    </xf>
    <xf numFmtId="0" fontId="85" fillId="33" borderId="0" xfId="0" applyFont="1" applyFill="1" applyAlignment="1">
      <alignment/>
    </xf>
    <xf numFmtId="0" fontId="11" fillId="33" borderId="0" xfId="0" applyFont="1" applyFill="1" applyBorder="1" applyAlignment="1">
      <alignment horizontal="right"/>
    </xf>
    <xf numFmtId="0" fontId="13" fillId="0" borderId="0" xfId="0" applyFont="1" applyAlignment="1">
      <alignment/>
    </xf>
    <xf numFmtId="0" fontId="83" fillId="33" borderId="0" xfId="0" applyFont="1" applyFill="1" applyBorder="1" applyAlignment="1">
      <alignment horizontal="right"/>
    </xf>
    <xf numFmtId="165" fontId="18" fillId="36" borderId="15" xfId="0" applyNumberFormat="1" applyFont="1" applyFill="1" applyBorder="1" applyAlignment="1">
      <alignment horizontal="center" vertical="center"/>
    </xf>
    <xf numFmtId="165" fontId="11" fillId="36" borderId="15" xfId="0" applyNumberFormat="1" applyFont="1" applyFill="1" applyBorder="1" applyAlignment="1">
      <alignment vertical="center"/>
    </xf>
    <xf numFmtId="165" fontId="11" fillId="33" borderId="15" xfId="0" applyNumberFormat="1" applyFont="1" applyFill="1" applyBorder="1" applyAlignment="1">
      <alignment vertical="center"/>
    </xf>
    <xf numFmtId="165" fontId="11" fillId="36" borderId="12" xfId="0" applyNumberFormat="1" applyFont="1" applyFill="1" applyBorder="1" applyAlignment="1">
      <alignment vertical="center"/>
    </xf>
    <xf numFmtId="165" fontId="22" fillId="37" borderId="11" xfId="0" applyNumberFormat="1" applyFont="1" applyFill="1" applyBorder="1" applyAlignment="1">
      <alignment vertical="center"/>
    </xf>
    <xf numFmtId="165" fontId="18" fillId="0" borderId="0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165" fontId="86" fillId="0" borderId="15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165" fontId="10" fillId="0" borderId="16" xfId="0" applyNumberFormat="1" applyFont="1" applyFill="1" applyBorder="1" applyAlignment="1">
      <alignment vertical="center"/>
    </xf>
    <xf numFmtId="165" fontId="87" fillId="33" borderId="15" xfId="0" applyNumberFormat="1" applyFont="1" applyFill="1" applyBorder="1" applyAlignment="1">
      <alignment vertical="center"/>
    </xf>
    <xf numFmtId="165" fontId="87" fillId="33" borderId="17" xfId="0" applyNumberFormat="1" applyFont="1" applyFill="1" applyBorder="1" applyAlignment="1">
      <alignment vertical="center"/>
    </xf>
    <xf numFmtId="165" fontId="87" fillId="0" borderId="15" xfId="0" applyNumberFormat="1" applyFont="1" applyFill="1" applyBorder="1" applyAlignment="1">
      <alignment vertical="center"/>
    </xf>
    <xf numFmtId="0" fontId="88" fillId="0" borderId="0" xfId="0" applyFont="1" applyAlignment="1">
      <alignment/>
    </xf>
    <xf numFmtId="165" fontId="87" fillId="0" borderId="17" xfId="0" applyNumberFormat="1" applyFont="1" applyFill="1" applyBorder="1" applyAlignment="1">
      <alignment vertical="center"/>
    </xf>
    <xf numFmtId="0" fontId="87" fillId="33" borderId="0" xfId="0" applyFont="1" applyFill="1" applyAlignment="1">
      <alignment vertical="center"/>
    </xf>
    <xf numFmtId="0" fontId="85" fillId="0" borderId="0" xfId="0" applyFont="1" applyAlignment="1">
      <alignment/>
    </xf>
    <xf numFmtId="0" fontId="18" fillId="33" borderId="0" xfId="0" applyFont="1" applyFill="1" applyBorder="1" applyAlignment="1">
      <alignment horizontal="center" vertical="center"/>
    </xf>
    <xf numFmtId="165" fontId="10" fillId="0" borderId="15" xfId="0" applyNumberFormat="1" applyFont="1" applyFill="1" applyBorder="1" applyAlignment="1">
      <alignment vertical="center"/>
    </xf>
    <xf numFmtId="0" fontId="6" fillId="0" borderId="17" xfId="0" applyFont="1" applyBorder="1" applyAlignment="1">
      <alignment horizontal="center" vertical="center" wrapText="1"/>
    </xf>
    <xf numFmtId="0" fontId="18" fillId="33" borderId="18" xfId="0" applyFont="1" applyFill="1" applyBorder="1" applyAlignment="1">
      <alignment horizontal="center" vertical="center"/>
    </xf>
    <xf numFmtId="165" fontId="11" fillId="33" borderId="17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165" fontId="22" fillId="37" borderId="12" xfId="0" applyNumberFormat="1" applyFont="1" applyFill="1" applyBorder="1" applyAlignment="1">
      <alignment vertical="center"/>
    </xf>
    <xf numFmtId="0" fontId="17" fillId="33" borderId="0" xfId="0" applyFont="1" applyFill="1" applyBorder="1" applyAlignment="1">
      <alignment horizontal="center" vertical="center"/>
    </xf>
    <xf numFmtId="165" fontId="17" fillId="33" borderId="0" xfId="0" applyNumberFormat="1" applyFont="1" applyFill="1" applyBorder="1" applyAlignment="1">
      <alignment horizontal="right" vertical="center"/>
    </xf>
    <xf numFmtId="165" fontId="17" fillId="33" borderId="0" xfId="0" applyNumberFormat="1" applyFont="1" applyFill="1" applyBorder="1" applyAlignment="1">
      <alignment vertical="center"/>
    </xf>
    <xf numFmtId="0" fontId="17" fillId="33" borderId="0" xfId="0" applyFont="1" applyFill="1" applyBorder="1" applyAlignment="1">
      <alignment horizontal="right"/>
    </xf>
    <xf numFmtId="165" fontId="87" fillId="0" borderId="12" xfId="0" applyNumberFormat="1" applyFont="1" applyFill="1" applyBorder="1" applyAlignment="1">
      <alignment vertical="center"/>
    </xf>
    <xf numFmtId="0" fontId="85" fillId="0" borderId="0" xfId="0" applyFont="1" applyAlignment="1">
      <alignment vertical="center"/>
    </xf>
    <xf numFmtId="0" fontId="18" fillId="33" borderId="19" xfId="0" applyFont="1" applyFill="1" applyBorder="1" applyAlignment="1">
      <alignment horizontal="center" vertical="center"/>
    </xf>
    <xf numFmtId="0" fontId="0" fillId="0" borderId="0" xfId="50">
      <alignment/>
      <protection/>
    </xf>
    <xf numFmtId="0" fontId="0" fillId="36" borderId="0" xfId="50" applyFill="1">
      <alignment/>
      <protection/>
    </xf>
    <xf numFmtId="0" fontId="6" fillId="36" borderId="0" xfId="50" applyFont="1" applyFill="1" applyBorder="1" applyAlignment="1">
      <alignment horizontal="center" vertical="center"/>
      <protection/>
    </xf>
    <xf numFmtId="0" fontId="7" fillId="38" borderId="20" xfId="50" applyFont="1" applyFill="1" applyBorder="1" applyAlignment="1">
      <alignment horizontal="center" vertical="center"/>
      <protection/>
    </xf>
    <xf numFmtId="0" fontId="7" fillId="38" borderId="21" xfId="50" applyFont="1" applyFill="1" applyBorder="1" applyAlignment="1">
      <alignment horizontal="center" vertical="center"/>
      <protection/>
    </xf>
    <xf numFmtId="165" fontId="87" fillId="33" borderId="16" xfId="0" applyNumberFormat="1" applyFont="1" applyFill="1" applyBorder="1" applyAlignment="1">
      <alignment horizontal="right" vertical="center"/>
    </xf>
    <xf numFmtId="0" fontId="0" fillId="33" borderId="22" xfId="50" applyFont="1" applyFill="1" applyBorder="1" applyAlignment="1">
      <alignment horizontal="center" vertical="center"/>
      <protection/>
    </xf>
    <xf numFmtId="0" fontId="0" fillId="33" borderId="17" xfId="51" applyFont="1" applyFill="1" applyBorder="1" applyAlignment="1">
      <alignment horizontal="left" vertical="center" wrapText="1"/>
      <protection/>
    </xf>
    <xf numFmtId="0" fontId="6" fillId="0" borderId="17" xfId="0" applyFont="1" applyBorder="1" applyAlignment="1">
      <alignment horizontal="center" vertical="center" wrapText="1"/>
    </xf>
    <xf numFmtId="165" fontId="87" fillId="0" borderId="17" xfId="0" applyNumberFormat="1" applyFont="1" applyFill="1" applyBorder="1" applyAlignment="1">
      <alignment vertical="center"/>
    </xf>
    <xf numFmtId="165" fontId="11" fillId="33" borderId="17" xfId="0" applyNumberFormat="1" applyFont="1" applyFill="1" applyBorder="1" applyAlignment="1">
      <alignment vertical="center"/>
    </xf>
    <xf numFmtId="0" fontId="13" fillId="33" borderId="0" xfId="0" applyFont="1" applyFill="1" applyAlignment="1">
      <alignment/>
    </xf>
    <xf numFmtId="0" fontId="11" fillId="33" borderId="18" xfId="0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horizontal="right"/>
    </xf>
    <xf numFmtId="165" fontId="7" fillId="33" borderId="10" xfId="50" applyNumberFormat="1" applyFont="1" applyFill="1" applyBorder="1" applyAlignment="1">
      <alignment horizontal="right" vertical="center"/>
      <protection/>
    </xf>
    <xf numFmtId="0" fontId="85" fillId="33" borderId="0" xfId="0" applyFont="1" applyFill="1" applyAlignment="1">
      <alignment vertical="center"/>
    </xf>
    <xf numFmtId="164" fontId="8" fillId="0" borderId="0" xfId="62" applyFont="1" applyAlignment="1">
      <alignment vertical="center"/>
    </xf>
    <xf numFmtId="0" fontId="8" fillId="0" borderId="0" xfId="0" applyFont="1" applyAlignment="1">
      <alignment vertical="center"/>
    </xf>
    <xf numFmtId="164" fontId="85" fillId="0" borderId="0" xfId="62" applyFont="1" applyAlignment="1">
      <alignment vertical="center"/>
    </xf>
    <xf numFmtId="164" fontId="85" fillId="33" borderId="23" xfId="62" applyFont="1" applyFill="1" applyBorder="1" applyAlignment="1">
      <alignment horizontal="center" vertical="center"/>
    </xf>
    <xf numFmtId="164" fontId="8" fillId="0" borderId="24" xfId="62" applyFont="1" applyBorder="1" applyAlignment="1">
      <alignment vertical="center"/>
    </xf>
    <xf numFmtId="164" fontId="8" fillId="0" borderId="25" xfId="62" applyFont="1" applyBorder="1" applyAlignment="1">
      <alignment vertical="center"/>
    </xf>
    <xf numFmtId="164" fontId="85" fillId="33" borderId="23" xfId="62" applyFont="1" applyFill="1" applyBorder="1" applyAlignment="1">
      <alignment vertical="center"/>
    </xf>
    <xf numFmtId="164" fontId="85" fillId="33" borderId="26" xfId="62" applyFont="1" applyFill="1" applyBorder="1" applyAlignment="1">
      <alignment vertical="center"/>
    </xf>
    <xf numFmtId="0" fontId="85" fillId="33" borderId="23" xfId="0" applyFont="1" applyFill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6" fillId="0" borderId="27" xfId="0" applyFont="1" applyBorder="1" applyAlignment="1">
      <alignment horizontal="center" vertical="center" wrapText="1"/>
    </xf>
    <xf numFmtId="165" fontId="87" fillId="0" borderId="28" xfId="0" applyNumberFormat="1" applyFont="1" applyFill="1" applyBorder="1" applyAlignment="1">
      <alignment vertical="center"/>
    </xf>
    <xf numFmtId="165" fontId="87" fillId="0" borderId="27" xfId="0" applyNumberFormat="1" applyFont="1" applyFill="1" applyBorder="1" applyAlignment="1">
      <alignment vertical="center"/>
    </xf>
    <xf numFmtId="165" fontId="87" fillId="33" borderId="27" xfId="0" applyNumberFormat="1" applyFont="1" applyFill="1" applyBorder="1" applyAlignment="1">
      <alignment vertical="center"/>
    </xf>
    <xf numFmtId="165" fontId="87" fillId="33" borderId="28" xfId="0" applyNumberFormat="1" applyFont="1" applyFill="1" applyBorder="1" applyAlignment="1">
      <alignment vertical="center"/>
    </xf>
    <xf numFmtId="165" fontId="87" fillId="33" borderId="29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9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0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164" fontId="8" fillId="33" borderId="0" xfId="62" applyFont="1" applyFill="1" applyAlignment="1">
      <alignment vertical="center"/>
    </xf>
    <xf numFmtId="0" fontId="8" fillId="0" borderId="23" xfId="0" applyFont="1" applyBorder="1" applyAlignment="1">
      <alignment vertical="center"/>
    </xf>
    <xf numFmtId="164" fontId="8" fillId="33" borderId="23" xfId="62" applyFont="1" applyFill="1" applyBorder="1" applyAlignment="1">
      <alignment vertical="center"/>
    </xf>
    <xf numFmtId="164" fontId="8" fillId="33" borderId="26" xfId="62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8" fillId="33" borderId="24" xfId="0" applyFont="1" applyFill="1" applyBorder="1" applyAlignment="1">
      <alignment vertical="center"/>
    </xf>
    <xf numFmtId="0" fontId="8" fillId="13" borderId="24" xfId="0" applyFont="1" applyFill="1" applyBorder="1" applyAlignment="1">
      <alignment vertical="center"/>
    </xf>
    <xf numFmtId="164" fontId="6" fillId="0" borderId="0" xfId="62" applyFont="1" applyAlignment="1">
      <alignment vertical="center"/>
    </xf>
    <xf numFmtId="0" fontId="6" fillId="13" borderId="24" xfId="0" applyFont="1" applyFill="1" applyBorder="1" applyAlignment="1">
      <alignment vertical="center"/>
    </xf>
    <xf numFmtId="164" fontId="6" fillId="13" borderId="24" xfId="62" applyFont="1" applyFill="1" applyBorder="1" applyAlignment="1">
      <alignment vertical="center"/>
    </xf>
    <xf numFmtId="164" fontId="6" fillId="13" borderId="25" xfId="62" applyFont="1" applyFill="1" applyBorder="1" applyAlignment="1">
      <alignment vertical="center"/>
    </xf>
    <xf numFmtId="0" fontId="6" fillId="13" borderId="23" xfId="0" applyFont="1" applyFill="1" applyBorder="1" applyAlignment="1">
      <alignment vertical="center"/>
    </xf>
    <xf numFmtId="164" fontId="6" fillId="13" borderId="23" xfId="62" applyFont="1" applyFill="1" applyBorder="1" applyAlignment="1">
      <alignment vertical="center"/>
    </xf>
    <xf numFmtId="164" fontId="6" fillId="13" borderId="26" xfId="62" applyFont="1" applyFill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0" xfId="0" applyFont="1" applyAlignment="1">
      <alignment vertical="center"/>
    </xf>
    <xf numFmtId="164" fontId="8" fillId="0" borderId="23" xfId="62" applyFont="1" applyBorder="1" applyAlignment="1">
      <alignment vertical="center"/>
    </xf>
    <xf numFmtId="164" fontId="8" fillId="0" borderId="26" xfId="62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164" fontId="6" fillId="0" borderId="24" xfId="62" applyFont="1" applyBorder="1" applyAlignment="1">
      <alignment vertical="center"/>
    </xf>
    <xf numFmtId="164" fontId="6" fillId="0" borderId="25" xfId="62" applyFont="1" applyBorder="1" applyAlignment="1">
      <alignment vertical="center"/>
    </xf>
    <xf numFmtId="0" fontId="4" fillId="33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3" fillId="33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3" fontId="17" fillId="33" borderId="0" xfId="0" applyNumberFormat="1" applyFont="1" applyFill="1" applyBorder="1" applyAlignment="1">
      <alignment horizontal="right" vertical="center"/>
    </xf>
    <xf numFmtId="0" fontId="6" fillId="33" borderId="0" xfId="0" applyFont="1" applyFill="1" applyAlignment="1">
      <alignment vertical="center"/>
    </xf>
    <xf numFmtId="164" fontId="6" fillId="33" borderId="0" xfId="62" applyFont="1" applyFill="1" applyAlignment="1">
      <alignment vertical="center"/>
    </xf>
    <xf numFmtId="0" fontId="6" fillId="33" borderId="0" xfId="0" applyFont="1" applyFill="1" applyAlignment="1">
      <alignment/>
    </xf>
    <xf numFmtId="0" fontId="88" fillId="0" borderId="0" xfId="0" applyFont="1" applyBorder="1" applyAlignment="1">
      <alignment vertical="center"/>
    </xf>
    <xf numFmtId="0" fontId="88" fillId="0" borderId="0" xfId="0" applyFont="1" applyBorder="1" applyAlignment="1">
      <alignment/>
    </xf>
    <xf numFmtId="0" fontId="16" fillId="0" borderId="0" xfId="0" applyFont="1" applyBorder="1" applyAlignment="1">
      <alignment vertical="center" wrapText="1"/>
    </xf>
    <xf numFmtId="0" fontId="16" fillId="0" borderId="31" xfId="0" applyFont="1" applyBorder="1" applyAlignment="1">
      <alignment vertical="center" wrapText="1"/>
    </xf>
    <xf numFmtId="0" fontId="90" fillId="33" borderId="0" xfId="0" applyFont="1" applyFill="1" applyBorder="1" applyAlignment="1">
      <alignment vertical="center"/>
    </xf>
    <xf numFmtId="0" fontId="16" fillId="0" borderId="31" xfId="0" applyFont="1" applyFill="1" applyBorder="1" applyAlignment="1">
      <alignment vertical="center"/>
    </xf>
    <xf numFmtId="0" fontId="90" fillId="33" borderId="31" xfId="0" applyFont="1" applyFill="1" applyBorder="1" applyAlignment="1">
      <alignment vertical="center"/>
    </xf>
    <xf numFmtId="3" fontId="87" fillId="0" borderId="30" xfId="0" applyNumberFormat="1" applyFont="1" applyFill="1" applyBorder="1" applyAlignment="1">
      <alignment horizontal="right" vertical="center"/>
    </xf>
    <xf numFmtId="3" fontId="87" fillId="0" borderId="16" xfId="0" applyNumberFormat="1" applyFont="1" applyFill="1" applyBorder="1" applyAlignment="1">
      <alignment horizontal="right" vertical="center"/>
    </xf>
    <xf numFmtId="165" fontId="87" fillId="33" borderId="17" xfId="0" applyNumberFormat="1" applyFont="1" applyFill="1" applyBorder="1" applyAlignment="1">
      <alignment horizontal="center" vertical="center"/>
    </xf>
    <xf numFmtId="165" fontId="87" fillId="33" borderId="30" xfId="0" applyNumberFormat="1" applyFont="1" applyFill="1" applyBorder="1" applyAlignment="1">
      <alignment horizontal="center" vertical="center"/>
    </xf>
    <xf numFmtId="165" fontId="87" fillId="0" borderId="30" xfId="0" applyNumberFormat="1" applyFont="1" applyFill="1" applyBorder="1" applyAlignment="1">
      <alignment horizontal="center" vertical="center"/>
    </xf>
    <xf numFmtId="165" fontId="87" fillId="0" borderId="17" xfId="0" applyNumberFormat="1" applyFont="1" applyFill="1" applyBorder="1" applyAlignment="1">
      <alignment horizontal="center" vertical="center"/>
    </xf>
    <xf numFmtId="3" fontId="87" fillId="0" borderId="17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165" fontId="87" fillId="0" borderId="28" xfId="0" applyNumberFormat="1" applyFont="1" applyFill="1" applyBorder="1" applyAlignment="1">
      <alignment horizontal="right" vertical="center"/>
    </xf>
    <xf numFmtId="165" fontId="87" fillId="0" borderId="29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165" fontId="10" fillId="0" borderId="30" xfId="0" applyNumberFormat="1" applyFont="1" applyFill="1" applyBorder="1" applyAlignment="1">
      <alignment horizontal="right" vertical="center"/>
    </xf>
    <xf numFmtId="165" fontId="10" fillId="0" borderId="17" xfId="0" applyNumberFormat="1" applyFont="1" applyFill="1" applyBorder="1" applyAlignment="1">
      <alignment horizontal="right" vertical="center"/>
    </xf>
    <xf numFmtId="165" fontId="87" fillId="33" borderId="28" xfId="0" applyNumberFormat="1" applyFont="1" applyFill="1" applyBorder="1" applyAlignment="1">
      <alignment horizontal="right" vertical="center"/>
    </xf>
    <xf numFmtId="0" fontId="91" fillId="0" borderId="0" xfId="0" applyFont="1" applyAlignment="1">
      <alignment/>
    </xf>
    <xf numFmtId="0" fontId="92" fillId="0" borderId="0" xfId="0" applyFont="1" applyAlignment="1">
      <alignment/>
    </xf>
    <xf numFmtId="165" fontId="10" fillId="33" borderId="15" xfId="0" applyNumberFormat="1" applyFont="1" applyFill="1" applyBorder="1" applyAlignment="1">
      <alignment vertical="center"/>
    </xf>
    <xf numFmtId="0" fontId="93" fillId="0" borderId="0" xfId="0" applyFont="1" applyAlignment="1">
      <alignment/>
    </xf>
    <xf numFmtId="0" fontId="84" fillId="0" borderId="0" xfId="0" applyFont="1" applyAlignment="1">
      <alignment/>
    </xf>
    <xf numFmtId="165" fontId="10" fillId="0" borderId="32" xfId="0" applyNumberFormat="1" applyFont="1" applyFill="1" applyBorder="1" applyAlignment="1">
      <alignment horizontal="right" vertical="center"/>
    </xf>
    <xf numFmtId="165" fontId="10" fillId="0" borderId="28" xfId="0" applyNumberFormat="1" applyFont="1" applyFill="1" applyBorder="1" applyAlignment="1">
      <alignment horizontal="right" vertical="center"/>
    </xf>
    <xf numFmtId="165" fontId="10" fillId="0" borderId="30" xfId="0" applyNumberFormat="1" applyFont="1" applyFill="1" applyBorder="1" applyAlignment="1">
      <alignment horizontal="right" vertical="center"/>
    </xf>
    <xf numFmtId="3" fontId="87" fillId="33" borderId="30" xfId="0" applyNumberFormat="1" applyFont="1" applyFill="1" applyBorder="1" applyAlignment="1">
      <alignment horizontal="right" vertical="center"/>
    </xf>
    <xf numFmtId="3" fontId="87" fillId="33" borderId="17" xfId="0" applyNumberFormat="1" applyFont="1" applyFill="1" applyBorder="1" applyAlignment="1">
      <alignment horizontal="right" vertical="center"/>
    </xf>
    <xf numFmtId="165" fontId="87" fillId="33" borderId="30" xfId="0" applyNumberFormat="1" applyFont="1" applyFill="1" applyBorder="1" applyAlignment="1">
      <alignment horizontal="right" vertical="center"/>
    </xf>
    <xf numFmtId="165" fontId="87" fillId="33" borderId="17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165" fontId="10" fillId="0" borderId="16" xfId="0" applyNumberFormat="1" applyFont="1" applyFill="1" applyBorder="1" applyAlignment="1">
      <alignment horizontal="right" vertical="center"/>
    </xf>
    <xf numFmtId="165" fontId="86" fillId="0" borderId="30" xfId="0" applyNumberFormat="1" applyFont="1" applyFill="1" applyBorder="1" applyAlignment="1">
      <alignment horizontal="right" vertical="center"/>
    </xf>
    <xf numFmtId="165" fontId="86" fillId="0" borderId="16" xfId="0" applyNumberFormat="1" applyFont="1" applyFill="1" applyBorder="1" applyAlignment="1">
      <alignment horizontal="right" vertical="center"/>
    </xf>
    <xf numFmtId="0" fontId="16" fillId="0" borderId="18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 vertical="center"/>
    </xf>
    <xf numFmtId="3" fontId="87" fillId="0" borderId="30" xfId="0" applyNumberFormat="1" applyFont="1" applyFill="1" applyBorder="1" applyAlignment="1">
      <alignment horizontal="right" vertical="center"/>
    </xf>
    <xf numFmtId="3" fontId="87" fillId="0" borderId="17" xfId="0" applyNumberFormat="1" applyFont="1" applyFill="1" applyBorder="1" applyAlignment="1">
      <alignment horizontal="right" vertical="center"/>
    </xf>
    <xf numFmtId="165" fontId="87" fillId="33" borderId="16" xfId="0" applyNumberFormat="1" applyFont="1" applyFill="1" applyBorder="1" applyAlignment="1">
      <alignment horizontal="right" vertical="center"/>
    </xf>
    <xf numFmtId="165" fontId="87" fillId="33" borderId="17" xfId="0" applyNumberFormat="1" applyFont="1" applyFill="1" applyBorder="1" applyAlignment="1">
      <alignment horizontal="right" vertical="center"/>
    </xf>
    <xf numFmtId="165" fontId="87" fillId="0" borderId="30" xfId="0" applyNumberFormat="1" applyFont="1" applyFill="1" applyBorder="1" applyAlignment="1">
      <alignment horizontal="center" vertical="center"/>
    </xf>
    <xf numFmtId="165" fontId="87" fillId="0" borderId="17" xfId="0" applyNumberFormat="1" applyFont="1" applyFill="1" applyBorder="1" applyAlignment="1">
      <alignment horizontal="center" vertical="center"/>
    </xf>
    <xf numFmtId="165" fontId="87" fillId="0" borderId="0" xfId="0" applyNumberFormat="1" applyFont="1" applyFill="1" applyBorder="1" applyAlignment="1">
      <alignment horizontal="right" vertical="center"/>
    </xf>
    <xf numFmtId="0" fontId="6" fillId="0" borderId="17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3" fontId="87" fillId="0" borderId="30" xfId="0" applyNumberFormat="1" applyFont="1" applyFill="1" applyBorder="1" applyAlignment="1">
      <alignment horizontal="right" vertical="center"/>
    </xf>
    <xf numFmtId="3" fontId="87" fillId="0" borderId="17" xfId="0" applyNumberFormat="1" applyFont="1" applyFill="1" applyBorder="1" applyAlignment="1">
      <alignment horizontal="right" vertical="center"/>
    </xf>
    <xf numFmtId="165" fontId="87" fillId="0" borderId="17" xfId="0" applyNumberFormat="1" applyFont="1" applyFill="1" applyBorder="1" applyAlignment="1">
      <alignment horizontal="right" vertical="center"/>
    </xf>
    <xf numFmtId="165" fontId="87" fillId="0" borderId="30" xfId="0" applyNumberFormat="1" applyFont="1" applyFill="1" applyBorder="1" applyAlignment="1">
      <alignment horizontal="right" vertical="center"/>
    </xf>
    <xf numFmtId="0" fontId="6" fillId="0" borderId="23" xfId="0" applyFont="1" applyFill="1" applyBorder="1" applyAlignment="1">
      <alignment vertical="center"/>
    </xf>
    <xf numFmtId="164" fontId="6" fillId="0" borderId="23" xfId="62" applyFont="1" applyFill="1" applyBorder="1" applyAlignment="1">
      <alignment vertical="center"/>
    </xf>
    <xf numFmtId="164" fontId="6" fillId="0" borderId="26" xfId="62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94" fillId="0" borderId="0" xfId="0" applyFont="1" applyFill="1" applyAlignment="1">
      <alignment vertical="center"/>
    </xf>
    <xf numFmtId="0" fontId="8" fillId="0" borderId="0" xfId="0" applyFont="1" applyFill="1" applyAlignment="1">
      <alignment/>
    </xf>
    <xf numFmtId="0" fontId="6" fillId="0" borderId="24" xfId="0" applyFont="1" applyFill="1" applyBorder="1" applyAlignment="1">
      <alignment vertical="center"/>
    </xf>
    <xf numFmtId="0" fontId="8" fillId="0" borderId="24" xfId="0" applyFont="1" applyFill="1" applyBorder="1" applyAlignment="1">
      <alignment vertical="center"/>
    </xf>
    <xf numFmtId="164" fontId="6" fillId="0" borderId="24" xfId="62" applyFont="1" applyFill="1" applyBorder="1" applyAlignment="1">
      <alignment vertical="center"/>
    </xf>
    <xf numFmtId="164" fontId="6" fillId="0" borderId="25" xfId="62" applyFont="1" applyFill="1" applyBorder="1" applyAlignment="1">
      <alignment vertical="center"/>
    </xf>
    <xf numFmtId="165" fontId="87" fillId="33" borderId="17" xfId="0" applyNumberFormat="1" applyFont="1" applyFill="1" applyBorder="1" applyAlignment="1">
      <alignment horizontal="right" vertical="center"/>
    </xf>
    <xf numFmtId="165" fontId="87" fillId="33" borderId="30" xfId="0" applyNumberFormat="1" applyFont="1" applyFill="1" applyBorder="1" applyAlignment="1">
      <alignment horizontal="right" vertical="center"/>
    </xf>
    <xf numFmtId="0" fontId="8" fillId="0" borderId="0" xfId="0" applyFont="1" applyAlignment="1">
      <alignment vertical="center"/>
    </xf>
    <xf numFmtId="165" fontId="10" fillId="0" borderId="17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13" fillId="0" borderId="0" xfId="0" applyFont="1" applyAlignment="1">
      <alignment/>
    </xf>
    <xf numFmtId="0" fontId="6" fillId="0" borderId="15" xfId="0" applyFont="1" applyBorder="1" applyAlignment="1">
      <alignment horizontal="center" vertical="center" wrapText="1"/>
    </xf>
    <xf numFmtId="165" fontId="87" fillId="0" borderId="15" xfId="0" applyNumberFormat="1" applyFont="1" applyFill="1" applyBorder="1" applyAlignment="1">
      <alignment vertical="center"/>
    </xf>
    <xf numFmtId="0" fontId="88" fillId="0" borderId="0" xfId="0" applyFont="1" applyAlignment="1">
      <alignment/>
    </xf>
    <xf numFmtId="0" fontId="6" fillId="0" borderId="17" xfId="0" applyFont="1" applyBorder="1" applyAlignment="1">
      <alignment horizontal="center" vertical="center" wrapText="1"/>
    </xf>
    <xf numFmtId="3" fontId="87" fillId="0" borderId="30" xfId="0" applyNumberFormat="1" applyFont="1" applyFill="1" applyBorder="1" applyAlignment="1">
      <alignment horizontal="right" vertical="center"/>
    </xf>
    <xf numFmtId="3" fontId="87" fillId="0" borderId="17" xfId="0" applyNumberFormat="1" applyFont="1" applyFill="1" applyBorder="1" applyAlignment="1">
      <alignment horizontal="right" vertical="center"/>
    </xf>
    <xf numFmtId="165" fontId="87" fillId="0" borderId="30" xfId="0" applyNumberFormat="1" applyFont="1" applyFill="1" applyBorder="1" applyAlignment="1">
      <alignment horizontal="right" vertical="center"/>
    </xf>
    <xf numFmtId="165" fontId="87" fillId="0" borderId="17" xfId="0" applyNumberFormat="1" applyFont="1" applyFill="1" applyBorder="1" applyAlignment="1">
      <alignment horizontal="right" vertical="center"/>
    </xf>
    <xf numFmtId="0" fontId="8" fillId="0" borderId="0" xfId="0" applyFont="1" applyAlignment="1">
      <alignment/>
    </xf>
    <xf numFmtId="165" fontId="10" fillId="0" borderId="30" xfId="0" applyNumberFormat="1" applyFont="1" applyFill="1" applyBorder="1" applyAlignment="1">
      <alignment horizontal="right" vertical="center"/>
    </xf>
    <xf numFmtId="165" fontId="10" fillId="0" borderId="32" xfId="0" applyNumberFormat="1" applyFont="1" applyFill="1" applyBorder="1" applyAlignment="1">
      <alignment horizontal="right" vertical="center"/>
    </xf>
    <xf numFmtId="165" fontId="10" fillId="0" borderId="28" xfId="0" applyNumberFormat="1" applyFont="1" applyFill="1" applyBorder="1" applyAlignment="1">
      <alignment horizontal="right" vertical="center"/>
    </xf>
    <xf numFmtId="4" fontId="6" fillId="0" borderId="0" xfId="0" applyNumberFormat="1" applyFont="1" applyAlignment="1">
      <alignment/>
    </xf>
    <xf numFmtId="4" fontId="95" fillId="0" borderId="0" xfId="0" applyNumberFormat="1" applyFont="1" applyAlignment="1">
      <alignment/>
    </xf>
    <xf numFmtId="4" fontId="96" fillId="0" borderId="0" xfId="0" applyNumberFormat="1" applyFont="1" applyAlignment="1">
      <alignment/>
    </xf>
    <xf numFmtId="4" fontId="0" fillId="33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4" fontId="97" fillId="0" borderId="0" xfId="0" applyNumberFormat="1" applyFont="1" applyAlignment="1">
      <alignment/>
    </xf>
    <xf numFmtId="0" fontId="13" fillId="33" borderId="0" xfId="0" applyFont="1" applyFill="1" applyBorder="1" applyAlignment="1">
      <alignment vertical="center"/>
    </xf>
    <xf numFmtId="0" fontId="85" fillId="33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3" fontId="87" fillId="0" borderId="17" xfId="0" applyNumberFormat="1" applyFont="1" applyFill="1" applyBorder="1" applyAlignment="1">
      <alignment horizontal="right" vertical="center"/>
    </xf>
    <xf numFmtId="165" fontId="87" fillId="33" borderId="30" xfId="0" applyNumberFormat="1" applyFont="1" applyFill="1" applyBorder="1" applyAlignment="1">
      <alignment horizontal="right" vertical="center"/>
    </xf>
    <xf numFmtId="165" fontId="87" fillId="33" borderId="17" xfId="0" applyNumberFormat="1" applyFont="1" applyFill="1" applyBorder="1" applyAlignment="1">
      <alignment horizontal="right" vertical="center"/>
    </xf>
    <xf numFmtId="3" fontId="87" fillId="0" borderId="30" xfId="0" applyNumberFormat="1" applyFont="1" applyFill="1" applyBorder="1" applyAlignment="1">
      <alignment horizontal="right" vertical="center"/>
    </xf>
    <xf numFmtId="3" fontId="87" fillId="0" borderId="30" xfId="0" applyNumberFormat="1" applyFont="1" applyFill="1" applyBorder="1" applyAlignment="1">
      <alignment horizontal="right" vertical="center"/>
    </xf>
    <xf numFmtId="3" fontId="87" fillId="0" borderId="17" xfId="0" applyNumberFormat="1" applyFont="1" applyFill="1" applyBorder="1" applyAlignment="1">
      <alignment horizontal="right" vertical="center"/>
    </xf>
    <xf numFmtId="165" fontId="87" fillId="33" borderId="30" xfId="0" applyNumberFormat="1" applyFont="1" applyFill="1" applyBorder="1" applyAlignment="1">
      <alignment horizontal="right" vertical="center"/>
    </xf>
    <xf numFmtId="165" fontId="87" fillId="33" borderId="17" xfId="0" applyNumberFormat="1" applyFont="1" applyFill="1" applyBorder="1" applyAlignment="1">
      <alignment horizontal="right" vertical="center"/>
    </xf>
    <xf numFmtId="0" fontId="8" fillId="33" borderId="0" xfId="0" applyFont="1" applyFill="1" applyBorder="1" applyAlignment="1">
      <alignment vertical="center"/>
    </xf>
    <xf numFmtId="164" fontId="8" fillId="0" borderId="0" xfId="62" applyFont="1" applyBorder="1" applyAlignment="1">
      <alignment vertical="center"/>
    </xf>
    <xf numFmtId="165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Alignment="1">
      <alignment vertical="center"/>
    </xf>
    <xf numFmtId="164" fontId="8" fillId="0" borderId="0" xfId="62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vertical="center"/>
    </xf>
    <xf numFmtId="165" fontId="87" fillId="0" borderId="17" xfId="0" applyNumberFormat="1" applyFont="1" applyFill="1" applyBorder="1" applyAlignment="1">
      <alignment horizontal="right" vertical="center"/>
    </xf>
    <xf numFmtId="165" fontId="87" fillId="0" borderId="30" xfId="0" applyNumberFormat="1" applyFont="1" applyFill="1" applyBorder="1" applyAlignment="1">
      <alignment horizontal="right" vertical="center"/>
    </xf>
    <xf numFmtId="165" fontId="87" fillId="33" borderId="30" xfId="0" applyNumberFormat="1" applyFont="1" applyFill="1" applyBorder="1" applyAlignment="1">
      <alignment horizontal="right" vertical="center"/>
    </xf>
    <xf numFmtId="165" fontId="87" fillId="33" borderId="17" xfId="0" applyNumberFormat="1" applyFont="1" applyFill="1" applyBorder="1" applyAlignment="1">
      <alignment horizontal="right" vertical="center"/>
    </xf>
    <xf numFmtId="0" fontId="6" fillId="0" borderId="17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7" fillId="0" borderId="0" xfId="0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right" vertical="center"/>
    </xf>
    <xf numFmtId="3" fontId="17" fillId="0" borderId="0" xfId="0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right"/>
    </xf>
    <xf numFmtId="165" fontId="33" fillId="0" borderId="0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165" fontId="17" fillId="0" borderId="0" xfId="0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right" vertical="center"/>
    </xf>
    <xf numFmtId="3" fontId="17" fillId="0" borderId="0" xfId="0" applyNumberFormat="1" applyFont="1" applyFill="1" applyBorder="1" applyAlignment="1">
      <alignment horizontal="center" vertical="center"/>
    </xf>
    <xf numFmtId="165" fontId="17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165" fontId="98" fillId="0" borderId="16" xfId="0" applyNumberFormat="1" applyFont="1" applyFill="1" applyBorder="1" applyAlignment="1">
      <alignment horizontal="right" vertical="center"/>
    </xf>
    <xf numFmtId="165" fontId="10" fillId="0" borderId="32" xfId="0" applyNumberFormat="1" applyFont="1" applyFill="1" applyBorder="1" applyAlignment="1">
      <alignment horizontal="right" vertical="center"/>
    </xf>
    <xf numFmtId="165" fontId="10" fillId="0" borderId="28" xfId="0" applyNumberFormat="1" applyFont="1" applyFill="1" applyBorder="1" applyAlignment="1">
      <alignment horizontal="right" vertical="center"/>
    </xf>
    <xf numFmtId="165" fontId="10" fillId="0" borderId="30" xfId="0" applyNumberFormat="1" applyFont="1" applyFill="1" applyBorder="1" applyAlignment="1">
      <alignment horizontal="right" vertical="center"/>
    </xf>
    <xf numFmtId="165" fontId="10" fillId="0" borderId="17" xfId="0" applyNumberFormat="1" applyFont="1" applyFill="1" applyBorder="1" applyAlignment="1">
      <alignment horizontal="right" vertical="center"/>
    </xf>
    <xf numFmtId="165" fontId="87" fillId="33" borderId="16" xfId="0" applyNumberFormat="1" applyFont="1" applyFill="1" applyBorder="1" applyAlignment="1">
      <alignment horizontal="right" vertical="center"/>
    </xf>
    <xf numFmtId="165" fontId="11" fillId="33" borderId="3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165" fontId="11" fillId="33" borderId="16" xfId="0" applyNumberFormat="1" applyFont="1" applyFill="1" applyBorder="1" applyAlignment="1">
      <alignment horizontal="right" vertical="center"/>
    </xf>
    <xf numFmtId="165" fontId="11" fillId="36" borderId="33" xfId="0" applyNumberFormat="1" applyFont="1" applyFill="1" applyBorder="1" applyAlignment="1">
      <alignment vertical="center"/>
    </xf>
    <xf numFmtId="165" fontId="87" fillId="33" borderId="16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3" fontId="9" fillId="0" borderId="16" xfId="0" applyNumberFormat="1" applyFont="1" applyFill="1" applyBorder="1" applyAlignment="1">
      <alignment horizontal="right" vertical="center"/>
    </xf>
    <xf numFmtId="0" fontId="87" fillId="0" borderId="18" xfId="0" applyFont="1" applyFill="1" applyBorder="1" applyAlignment="1">
      <alignment horizontal="center" vertical="center"/>
    </xf>
    <xf numFmtId="3" fontId="87" fillId="33" borderId="16" xfId="0" applyNumberFormat="1" applyFont="1" applyFill="1" applyBorder="1" applyAlignment="1">
      <alignment horizontal="right" vertical="center"/>
    </xf>
    <xf numFmtId="165" fontId="87" fillId="33" borderId="29" xfId="0" applyNumberFormat="1" applyFont="1" applyFill="1" applyBorder="1" applyAlignment="1">
      <alignment vertical="center"/>
    </xf>
    <xf numFmtId="0" fontId="87" fillId="33" borderId="34" xfId="0" applyFont="1" applyFill="1" applyBorder="1" applyAlignment="1">
      <alignment horizontal="left" vertical="center" wrapText="1"/>
    </xf>
    <xf numFmtId="165" fontId="11" fillId="36" borderId="35" xfId="0" applyNumberFormat="1" applyFont="1" applyFill="1" applyBorder="1" applyAlignment="1">
      <alignment horizontal="right" vertical="center"/>
    </xf>
    <xf numFmtId="165" fontId="11" fillId="33" borderId="33" xfId="0" applyNumberFormat="1" applyFont="1" applyFill="1" applyBorder="1" applyAlignment="1">
      <alignment horizontal="right" vertical="center"/>
    </xf>
    <xf numFmtId="0" fontId="11" fillId="0" borderId="16" xfId="0" applyFont="1" applyBorder="1" applyAlignment="1">
      <alignment vertical="center" wrapText="1"/>
    </xf>
    <xf numFmtId="165" fontId="11" fillId="0" borderId="16" xfId="0" applyNumberFormat="1" applyFont="1" applyFill="1" applyBorder="1" applyAlignment="1">
      <alignment horizontal="center" vertical="center"/>
    </xf>
    <xf numFmtId="3" fontId="88" fillId="0" borderId="0" xfId="0" applyNumberFormat="1" applyFont="1" applyAlignment="1">
      <alignment/>
    </xf>
    <xf numFmtId="165" fontId="6" fillId="33" borderId="0" xfId="0" applyNumberFormat="1" applyFont="1" applyFill="1" applyAlignment="1">
      <alignment vertical="center"/>
    </xf>
    <xf numFmtId="165" fontId="98" fillId="33" borderId="16" xfId="0" applyNumberFormat="1" applyFont="1" applyFill="1" applyBorder="1" applyAlignment="1">
      <alignment horizontal="right" vertical="center"/>
    </xf>
    <xf numFmtId="0" fontId="87" fillId="0" borderId="35" xfId="0" applyFont="1" applyFill="1" applyBorder="1" applyAlignment="1">
      <alignment horizontal="center" vertical="center" wrapText="1"/>
    </xf>
    <xf numFmtId="165" fontId="87" fillId="33" borderId="16" xfId="0" applyNumberFormat="1" applyFont="1" applyFill="1" applyBorder="1" applyAlignment="1">
      <alignment horizontal="right" vertical="center"/>
    </xf>
    <xf numFmtId="0" fontId="87" fillId="0" borderId="36" xfId="0" applyFont="1" applyFill="1" applyBorder="1" applyAlignment="1">
      <alignment horizontal="center" vertical="center"/>
    </xf>
    <xf numFmtId="165" fontId="13" fillId="33" borderId="0" xfId="0" applyNumberFormat="1" applyFont="1" applyFill="1" applyAlignment="1">
      <alignment vertical="center"/>
    </xf>
    <xf numFmtId="165" fontId="13" fillId="33" borderId="0" xfId="0" applyNumberFormat="1" applyFont="1" applyFill="1" applyAlignment="1">
      <alignment/>
    </xf>
    <xf numFmtId="165" fontId="13" fillId="0" borderId="0" xfId="0" applyNumberFormat="1" applyFont="1" applyAlignment="1">
      <alignment vertical="center"/>
    </xf>
    <xf numFmtId="165" fontId="0" fillId="0" borderId="0" xfId="0" applyNumberFormat="1" applyFont="1" applyAlignment="1">
      <alignment vertical="center"/>
    </xf>
    <xf numFmtId="3" fontId="11" fillId="36" borderId="16" xfId="0" applyNumberFormat="1" applyFont="1" applyFill="1" applyBorder="1" applyAlignment="1">
      <alignment horizontal="center" vertical="center"/>
    </xf>
    <xf numFmtId="165" fontId="4" fillId="0" borderId="0" xfId="0" applyNumberFormat="1" applyFont="1" applyAlignment="1">
      <alignment vertical="center"/>
    </xf>
    <xf numFmtId="165" fontId="98" fillId="33" borderId="34" xfId="0" applyNumberFormat="1" applyFont="1" applyFill="1" applyBorder="1" applyAlignment="1">
      <alignment horizontal="right" vertical="center"/>
    </xf>
    <xf numFmtId="165" fontId="4" fillId="33" borderId="0" xfId="0" applyNumberFormat="1" applyFont="1" applyFill="1" applyAlignment="1">
      <alignment vertical="center"/>
    </xf>
    <xf numFmtId="165" fontId="0" fillId="33" borderId="0" xfId="0" applyNumberFormat="1" applyFont="1" applyFill="1" applyAlignment="1">
      <alignment vertical="center"/>
    </xf>
    <xf numFmtId="3" fontId="87" fillId="0" borderId="30" xfId="0" applyNumberFormat="1" applyFont="1" applyFill="1" applyBorder="1" applyAlignment="1">
      <alignment horizontal="right" vertical="center"/>
    </xf>
    <xf numFmtId="3" fontId="87" fillId="0" borderId="16" xfId="0" applyNumberFormat="1" applyFont="1" applyFill="1" applyBorder="1" applyAlignment="1">
      <alignment horizontal="right" vertical="center"/>
    </xf>
    <xf numFmtId="3" fontId="87" fillId="0" borderId="17" xfId="0" applyNumberFormat="1" applyFont="1" applyFill="1" applyBorder="1" applyAlignment="1">
      <alignment horizontal="right" vertical="center"/>
    </xf>
    <xf numFmtId="165" fontId="87" fillId="0" borderId="30" xfId="0" applyNumberFormat="1" applyFont="1" applyFill="1" applyBorder="1" applyAlignment="1">
      <alignment horizontal="center" vertical="center"/>
    </xf>
    <xf numFmtId="165" fontId="87" fillId="0" borderId="30" xfId="0" applyNumberFormat="1" applyFont="1" applyFill="1" applyBorder="1" applyAlignment="1">
      <alignment horizontal="right" vertical="center"/>
    </xf>
    <xf numFmtId="165" fontId="87" fillId="0" borderId="17" xfId="0" applyNumberFormat="1" applyFont="1" applyFill="1" applyBorder="1" applyAlignment="1">
      <alignment horizontal="right" vertical="center"/>
    </xf>
    <xf numFmtId="0" fontId="6" fillId="0" borderId="17" xfId="0" applyFont="1" applyBorder="1" applyAlignment="1">
      <alignment horizontal="center" vertical="center" wrapText="1"/>
    </xf>
    <xf numFmtId="165" fontId="87" fillId="0" borderId="16" xfId="0" applyNumberFormat="1" applyFont="1" applyFill="1" applyBorder="1" applyAlignment="1">
      <alignment horizontal="center" vertical="center"/>
    </xf>
    <xf numFmtId="165" fontId="87" fillId="0" borderId="16" xfId="0" applyNumberFormat="1" applyFont="1" applyFill="1" applyBorder="1" applyAlignment="1">
      <alignment horizontal="right" vertical="center"/>
    </xf>
    <xf numFmtId="165" fontId="87" fillId="0" borderId="30" xfId="0" applyNumberFormat="1" applyFont="1" applyFill="1" applyBorder="1" applyAlignment="1">
      <alignment vertical="center"/>
    </xf>
    <xf numFmtId="165" fontId="87" fillId="0" borderId="16" xfId="0" applyNumberFormat="1" applyFont="1" applyFill="1" applyBorder="1" applyAlignment="1">
      <alignment vertical="center"/>
    </xf>
    <xf numFmtId="0" fontId="87" fillId="0" borderId="35" xfId="0" applyFont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88" fillId="0" borderId="0" xfId="0" applyFont="1" applyFill="1" applyAlignment="1">
      <alignment/>
    </xf>
    <xf numFmtId="0" fontId="85" fillId="0" borderId="0" xfId="0" applyFont="1" applyFill="1" applyAlignment="1">
      <alignment vertical="center"/>
    </xf>
    <xf numFmtId="0" fontId="87" fillId="0" borderId="0" xfId="0" applyFont="1" applyFill="1" applyAlignment="1">
      <alignment vertical="center"/>
    </xf>
    <xf numFmtId="0" fontId="85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8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6" fillId="0" borderId="0" xfId="0" applyFont="1" applyFill="1" applyAlignment="1">
      <alignment/>
    </xf>
    <xf numFmtId="165" fontId="33" fillId="39" borderId="17" xfId="0" applyNumberFormat="1" applyFont="1" applyFill="1" applyBorder="1" applyAlignment="1">
      <alignment vertical="center"/>
    </xf>
    <xf numFmtId="0" fontId="16" fillId="39" borderId="19" xfId="0" applyFont="1" applyFill="1" applyBorder="1" applyAlignment="1">
      <alignment vertical="center" wrapText="1"/>
    </xf>
    <xf numFmtId="165" fontId="33" fillId="39" borderId="34" xfId="0" applyNumberFormat="1" applyFont="1" applyFill="1" applyBorder="1" applyAlignment="1">
      <alignment vertical="center"/>
    </xf>
    <xf numFmtId="0" fontId="16" fillId="39" borderId="37" xfId="0" applyFont="1" applyFill="1" applyBorder="1" applyAlignment="1">
      <alignment vertical="center" wrapText="1"/>
    </xf>
    <xf numFmtId="165" fontId="17" fillId="39" borderId="11" xfId="0" applyNumberFormat="1" applyFont="1" applyFill="1" applyBorder="1" applyAlignment="1">
      <alignment vertical="center"/>
    </xf>
    <xf numFmtId="165" fontId="17" fillId="39" borderId="12" xfId="0" applyNumberFormat="1" applyFont="1" applyFill="1" applyBorder="1" applyAlignment="1">
      <alignment vertical="center"/>
    </xf>
    <xf numFmtId="165" fontId="98" fillId="39" borderId="15" xfId="0" applyNumberFormat="1" applyFont="1" applyFill="1" applyBorder="1" applyAlignment="1">
      <alignment horizontal="right" vertical="center"/>
    </xf>
    <xf numFmtId="165" fontId="98" fillId="39" borderId="16" xfId="0" applyNumberFormat="1" applyFont="1" applyFill="1" applyBorder="1" applyAlignment="1">
      <alignment horizontal="right" vertical="center"/>
    </xf>
    <xf numFmtId="165" fontId="17" fillId="39" borderId="38" xfId="0" applyNumberFormat="1" applyFont="1" applyFill="1" applyBorder="1" applyAlignment="1">
      <alignment horizontal="right" vertical="center"/>
    </xf>
    <xf numFmtId="165" fontId="17" fillId="39" borderId="38" xfId="0" applyNumberFormat="1" applyFont="1" applyFill="1" applyBorder="1" applyAlignment="1">
      <alignment vertical="center"/>
    </xf>
    <xf numFmtId="165" fontId="17" fillId="39" borderId="16" xfId="0" applyNumberFormat="1" applyFont="1" applyFill="1" applyBorder="1" applyAlignment="1">
      <alignment horizontal="right" vertical="center"/>
    </xf>
    <xf numFmtId="165" fontId="11" fillId="39" borderId="13" xfId="0" applyNumberFormat="1" applyFont="1" applyFill="1" applyBorder="1" applyAlignment="1">
      <alignment horizontal="right" vertical="center"/>
    </xf>
    <xf numFmtId="165" fontId="11" fillId="39" borderId="12" xfId="0" applyNumberFormat="1" applyFont="1" applyFill="1" applyBorder="1" applyAlignment="1">
      <alignment vertical="center"/>
    </xf>
    <xf numFmtId="165" fontId="11" fillId="39" borderId="14" xfId="0" applyNumberFormat="1" applyFont="1" applyFill="1" applyBorder="1" applyAlignment="1">
      <alignment horizontal="right" vertical="center"/>
    </xf>
    <xf numFmtId="165" fontId="11" fillId="39" borderId="38" xfId="0" applyNumberFormat="1" applyFont="1" applyFill="1" applyBorder="1" applyAlignment="1">
      <alignment horizontal="right" vertical="center"/>
    </xf>
    <xf numFmtId="165" fontId="11" fillId="39" borderId="12" xfId="0" applyNumberFormat="1" applyFont="1" applyFill="1" applyBorder="1" applyAlignment="1">
      <alignment horizontal="right" vertical="center"/>
    </xf>
    <xf numFmtId="165" fontId="11" fillId="39" borderId="11" xfId="0" applyNumberFormat="1" applyFont="1" applyFill="1" applyBorder="1" applyAlignment="1">
      <alignment vertical="center"/>
    </xf>
    <xf numFmtId="165" fontId="11" fillId="39" borderId="29" xfId="0" applyNumberFormat="1" applyFont="1" applyFill="1" applyBorder="1" applyAlignment="1">
      <alignment horizontal="center" vertical="center"/>
    </xf>
    <xf numFmtId="165" fontId="98" fillId="0" borderId="15" xfId="0" applyNumberFormat="1" applyFont="1" applyFill="1" applyBorder="1" applyAlignment="1">
      <alignment horizontal="right" vertical="center"/>
    </xf>
    <xf numFmtId="3" fontId="87" fillId="0" borderId="30" xfId="0" applyNumberFormat="1" applyFont="1" applyFill="1" applyBorder="1" applyAlignment="1">
      <alignment horizontal="right" vertical="center"/>
    </xf>
    <xf numFmtId="3" fontId="87" fillId="0" borderId="17" xfId="0" applyNumberFormat="1" applyFont="1" applyFill="1" applyBorder="1" applyAlignment="1">
      <alignment horizontal="right" vertical="center"/>
    </xf>
    <xf numFmtId="165" fontId="87" fillId="0" borderId="30" xfId="0" applyNumberFormat="1" applyFont="1" applyFill="1" applyBorder="1" applyAlignment="1">
      <alignment horizontal="right" vertical="center"/>
    </xf>
    <xf numFmtId="3" fontId="87" fillId="0" borderId="16" xfId="0" applyNumberFormat="1" applyFont="1" applyFill="1" applyBorder="1" applyAlignment="1">
      <alignment horizontal="right" vertical="center"/>
    </xf>
    <xf numFmtId="165" fontId="87" fillId="33" borderId="17" xfId="0" applyNumberFormat="1" applyFont="1" applyFill="1" applyBorder="1" applyAlignment="1">
      <alignment horizontal="right" vertical="center"/>
    </xf>
    <xf numFmtId="165" fontId="87" fillId="0" borderId="16" xfId="0" applyNumberFormat="1" applyFont="1" applyFill="1" applyBorder="1" applyAlignment="1">
      <alignment horizontal="right" vertical="center"/>
    </xf>
    <xf numFmtId="165" fontId="87" fillId="0" borderId="17" xfId="0" applyNumberFormat="1" applyFont="1" applyFill="1" applyBorder="1" applyAlignment="1">
      <alignment horizontal="right" vertical="center"/>
    </xf>
    <xf numFmtId="165" fontId="87" fillId="33" borderId="16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8" fillId="0" borderId="0" xfId="0" applyFont="1" applyAlignment="1">
      <alignment vertical="center"/>
    </xf>
    <xf numFmtId="3" fontId="87" fillId="33" borderId="30" xfId="0" applyNumberFormat="1" applyFont="1" applyFill="1" applyBorder="1" applyAlignment="1">
      <alignment horizontal="right" vertical="center"/>
    </xf>
    <xf numFmtId="3" fontId="87" fillId="33" borderId="17" xfId="0" applyNumberFormat="1" applyFont="1" applyFill="1" applyBorder="1" applyAlignment="1">
      <alignment horizontal="right" vertical="center"/>
    </xf>
    <xf numFmtId="165" fontId="87" fillId="33" borderId="15" xfId="0" applyNumberFormat="1" applyFont="1" applyFill="1" applyBorder="1" applyAlignment="1">
      <alignment horizontal="right" vertical="center"/>
    </xf>
    <xf numFmtId="165" fontId="87" fillId="33" borderId="30" xfId="0" applyNumberFormat="1" applyFont="1" applyFill="1" applyBorder="1" applyAlignment="1">
      <alignment horizontal="center" vertical="center"/>
    </xf>
    <xf numFmtId="165" fontId="87" fillId="33" borderId="17" xfId="0" applyNumberFormat="1" applyFont="1" applyFill="1" applyBorder="1" applyAlignment="1">
      <alignment horizontal="center" vertical="center"/>
    </xf>
    <xf numFmtId="165" fontId="87" fillId="0" borderId="30" xfId="0" applyNumberFormat="1" applyFont="1" applyFill="1" applyBorder="1" applyAlignment="1">
      <alignment vertical="center"/>
    </xf>
    <xf numFmtId="165" fontId="87" fillId="0" borderId="16" xfId="0" applyNumberFormat="1" applyFont="1" applyFill="1" applyBorder="1" applyAlignment="1">
      <alignment vertical="center"/>
    </xf>
    <xf numFmtId="3" fontId="87" fillId="0" borderId="30" xfId="0" applyNumberFormat="1" applyFont="1" applyFill="1" applyBorder="1" applyAlignment="1">
      <alignment horizontal="right" vertical="center"/>
    </xf>
    <xf numFmtId="165" fontId="87" fillId="33" borderId="30" xfId="0" applyNumberFormat="1" applyFont="1" applyFill="1" applyBorder="1" applyAlignment="1">
      <alignment horizontal="right" vertical="center"/>
    </xf>
    <xf numFmtId="165" fontId="87" fillId="33" borderId="17" xfId="0" applyNumberFormat="1" applyFont="1" applyFill="1" applyBorder="1" applyAlignment="1">
      <alignment horizontal="right" vertical="center"/>
    </xf>
    <xf numFmtId="3" fontId="87" fillId="0" borderId="17" xfId="0" applyNumberFormat="1" applyFont="1" applyFill="1" applyBorder="1" applyAlignment="1">
      <alignment horizontal="right" vertical="center"/>
    </xf>
    <xf numFmtId="3" fontId="9" fillId="0" borderId="15" xfId="0" applyNumberFormat="1" applyFont="1" applyFill="1" applyBorder="1" applyAlignment="1">
      <alignment horizontal="right" vertical="center"/>
    </xf>
    <xf numFmtId="3" fontId="87" fillId="33" borderId="15" xfId="0" applyNumberFormat="1" applyFont="1" applyFill="1" applyBorder="1" applyAlignment="1">
      <alignment horizontal="right" vertical="center"/>
    </xf>
    <xf numFmtId="165" fontId="87" fillId="33" borderId="15" xfId="0" applyNumberFormat="1" applyFont="1" applyFill="1" applyBorder="1" applyAlignment="1">
      <alignment horizontal="center" vertical="center"/>
    </xf>
    <xf numFmtId="0" fontId="87" fillId="0" borderId="39" xfId="0" applyFont="1" applyBorder="1" applyAlignment="1">
      <alignment horizontal="center" vertical="center" wrapText="1"/>
    </xf>
    <xf numFmtId="0" fontId="87" fillId="33" borderId="12" xfId="0" applyFont="1" applyFill="1" applyBorder="1" applyAlignment="1">
      <alignment horizontal="left" vertical="center" wrapText="1"/>
    </xf>
    <xf numFmtId="0" fontId="87" fillId="33" borderId="15" xfId="0" applyFont="1" applyFill="1" applyBorder="1" applyAlignment="1">
      <alignment horizontal="left" vertical="center" wrapText="1"/>
    </xf>
    <xf numFmtId="165" fontId="87" fillId="33" borderId="17" xfId="0" applyNumberFormat="1" applyFont="1" applyFill="1" applyBorder="1" applyAlignment="1">
      <alignment horizontal="right" vertical="center"/>
    </xf>
    <xf numFmtId="165" fontId="87" fillId="0" borderId="30" xfId="0" applyNumberFormat="1" applyFont="1" applyFill="1" applyBorder="1" applyAlignment="1">
      <alignment horizontal="right" vertical="center"/>
    </xf>
    <xf numFmtId="165" fontId="87" fillId="0" borderId="17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165" fontId="87" fillId="33" borderId="16" xfId="0" applyNumberFormat="1" applyFont="1" applyFill="1" applyBorder="1" applyAlignment="1">
      <alignment horizontal="right" vertical="center"/>
    </xf>
    <xf numFmtId="3" fontId="87" fillId="0" borderId="16" xfId="0" applyNumberFormat="1" applyFont="1" applyFill="1" applyBorder="1" applyAlignment="1">
      <alignment horizontal="right" vertical="center"/>
    </xf>
    <xf numFmtId="165" fontId="87" fillId="0" borderId="30" xfId="0" applyNumberFormat="1" applyFont="1" applyFill="1" applyBorder="1" applyAlignment="1">
      <alignment horizontal="right" vertical="center"/>
    </xf>
    <xf numFmtId="3" fontId="87" fillId="0" borderId="30" xfId="0" applyNumberFormat="1" applyFont="1" applyFill="1" applyBorder="1" applyAlignment="1">
      <alignment horizontal="right" vertical="center"/>
    </xf>
    <xf numFmtId="165" fontId="87" fillId="0" borderId="16" xfId="0" applyNumberFormat="1" applyFont="1" applyFill="1" applyBorder="1" applyAlignment="1">
      <alignment horizontal="right" vertical="center"/>
    </xf>
    <xf numFmtId="165" fontId="87" fillId="0" borderId="30" xfId="0" applyNumberFormat="1" applyFont="1" applyFill="1" applyBorder="1" applyAlignment="1">
      <alignment vertical="center"/>
    </xf>
    <xf numFmtId="165" fontId="87" fillId="0" borderId="16" xfId="0" applyNumberFormat="1" applyFont="1" applyFill="1" applyBorder="1" applyAlignment="1">
      <alignment vertical="center"/>
    </xf>
    <xf numFmtId="3" fontId="87" fillId="0" borderId="30" xfId="0" applyNumberFormat="1" applyFont="1" applyFill="1" applyBorder="1" applyAlignment="1">
      <alignment horizontal="right" vertical="center"/>
    </xf>
    <xf numFmtId="3" fontId="87" fillId="0" borderId="17" xfId="0" applyNumberFormat="1" applyFont="1" applyFill="1" applyBorder="1" applyAlignment="1">
      <alignment horizontal="right" vertical="center"/>
    </xf>
    <xf numFmtId="165" fontId="87" fillId="0" borderId="30" xfId="0" applyNumberFormat="1" applyFont="1" applyFill="1" applyBorder="1" applyAlignment="1">
      <alignment horizontal="right" vertical="center"/>
    </xf>
    <xf numFmtId="165" fontId="87" fillId="0" borderId="17" xfId="0" applyNumberFormat="1" applyFont="1" applyFill="1" applyBorder="1" applyAlignment="1">
      <alignment horizontal="right" vertical="center"/>
    </xf>
    <xf numFmtId="3" fontId="87" fillId="0" borderId="30" xfId="0" applyNumberFormat="1" applyFont="1" applyFill="1" applyBorder="1" applyAlignment="1">
      <alignment horizontal="right" vertical="center"/>
    </xf>
    <xf numFmtId="3" fontId="87" fillId="0" borderId="16" xfId="0" applyNumberFormat="1" applyFont="1" applyFill="1" applyBorder="1" applyAlignment="1">
      <alignment horizontal="right" vertical="center"/>
    </xf>
    <xf numFmtId="165" fontId="87" fillId="0" borderId="30" xfId="0" applyNumberFormat="1" applyFont="1" applyFill="1" applyBorder="1" applyAlignment="1">
      <alignment horizontal="right" vertical="center"/>
    </xf>
    <xf numFmtId="165" fontId="87" fillId="0" borderId="16" xfId="0" applyNumberFormat="1" applyFont="1" applyFill="1" applyBorder="1" applyAlignment="1">
      <alignment horizontal="right" vertical="center"/>
    </xf>
    <xf numFmtId="165" fontId="87" fillId="0" borderId="30" xfId="0" applyNumberFormat="1" applyFont="1" applyFill="1" applyBorder="1" applyAlignment="1">
      <alignment vertical="center"/>
    </xf>
    <xf numFmtId="165" fontId="87" fillId="0" borderId="16" xfId="0" applyNumberFormat="1" applyFont="1" applyFill="1" applyBorder="1" applyAlignment="1">
      <alignment vertical="center"/>
    </xf>
    <xf numFmtId="0" fontId="87" fillId="0" borderId="40" xfId="0" applyFont="1" applyFill="1" applyBorder="1" applyAlignment="1">
      <alignment horizontal="center" vertical="center" wrapText="1"/>
    </xf>
    <xf numFmtId="0" fontId="87" fillId="0" borderId="10" xfId="0" applyFont="1" applyBorder="1" applyAlignment="1">
      <alignment horizontal="center" vertical="center" wrapText="1"/>
    </xf>
    <xf numFmtId="0" fontId="11" fillId="39" borderId="13" xfId="0" applyFont="1" applyFill="1" applyBorder="1" applyAlignment="1">
      <alignment horizontal="right"/>
    </xf>
    <xf numFmtId="0" fontId="11" fillId="39" borderId="14" xfId="0" applyFont="1" applyFill="1" applyBorder="1" applyAlignment="1">
      <alignment horizontal="right"/>
    </xf>
    <xf numFmtId="165" fontId="11" fillId="39" borderId="38" xfId="0" applyNumberFormat="1" applyFont="1" applyFill="1" applyBorder="1" applyAlignment="1">
      <alignment horizontal="right" vertical="center"/>
    </xf>
    <xf numFmtId="165" fontId="11" fillId="39" borderId="12" xfId="0" applyNumberFormat="1" applyFont="1" applyFill="1" applyBorder="1" applyAlignment="1">
      <alignment horizontal="right" vertical="center"/>
    </xf>
    <xf numFmtId="0" fontId="87" fillId="0" borderId="41" xfId="0" applyFont="1" applyFill="1" applyBorder="1" applyAlignment="1">
      <alignment horizontal="center" vertical="center"/>
    </xf>
    <xf numFmtId="0" fontId="87" fillId="0" borderId="22" xfId="0" applyFont="1" applyFill="1" applyBorder="1" applyAlignment="1">
      <alignment horizontal="center" vertical="center"/>
    </xf>
    <xf numFmtId="0" fontId="87" fillId="0" borderId="17" xfId="0" applyFont="1" applyBorder="1" applyAlignment="1">
      <alignment horizontal="left" vertical="center" wrapText="1"/>
    </xf>
    <xf numFmtId="0" fontId="87" fillId="0" borderId="15" xfId="0" applyFont="1" applyBorder="1" applyAlignment="1">
      <alignment horizontal="left" vertical="center" wrapText="1"/>
    </xf>
    <xf numFmtId="0" fontId="10" fillId="0" borderId="4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3" fontId="9" fillId="0" borderId="30" xfId="0" applyNumberFormat="1" applyFont="1" applyFill="1" applyBorder="1" applyAlignment="1">
      <alignment horizontal="right" vertical="center"/>
    </xf>
    <xf numFmtId="3" fontId="9" fillId="0" borderId="17" xfId="0" applyNumberFormat="1" applyFont="1" applyFill="1" applyBorder="1" applyAlignment="1">
      <alignment horizontal="right" vertical="center"/>
    </xf>
    <xf numFmtId="165" fontId="87" fillId="33" borderId="30" xfId="0" applyNumberFormat="1" applyFont="1" applyFill="1" applyBorder="1" applyAlignment="1">
      <alignment horizontal="right" vertical="center"/>
    </xf>
    <xf numFmtId="165" fontId="87" fillId="33" borderId="17" xfId="0" applyNumberFormat="1" applyFont="1" applyFill="1" applyBorder="1" applyAlignment="1">
      <alignment horizontal="right" vertical="center"/>
    </xf>
    <xf numFmtId="3" fontId="87" fillId="0" borderId="30" xfId="0" applyNumberFormat="1" applyFont="1" applyFill="1" applyBorder="1" applyAlignment="1">
      <alignment horizontal="right" vertical="center"/>
    </xf>
    <xf numFmtId="3" fontId="87" fillId="0" borderId="17" xfId="0" applyNumberFormat="1" applyFont="1" applyFill="1" applyBorder="1" applyAlignment="1">
      <alignment horizontal="right" vertical="center"/>
    </xf>
    <xf numFmtId="0" fontId="87" fillId="0" borderId="35" xfId="0" applyFont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horizontal="left" vertical="center" wrapText="1"/>
    </xf>
    <xf numFmtId="165" fontId="98" fillId="33" borderId="30" xfId="0" applyNumberFormat="1" applyFont="1" applyFill="1" applyBorder="1" applyAlignment="1">
      <alignment horizontal="right" vertical="center"/>
    </xf>
    <xf numFmtId="165" fontId="98" fillId="33" borderId="17" xfId="0" applyNumberFormat="1" applyFont="1" applyFill="1" applyBorder="1" applyAlignment="1">
      <alignment horizontal="right" vertical="center"/>
    </xf>
    <xf numFmtId="0" fontId="87" fillId="0" borderId="30" xfId="0" applyFont="1" applyFill="1" applyBorder="1" applyAlignment="1">
      <alignment horizontal="left" vertical="center" wrapText="1"/>
    </xf>
    <xf numFmtId="0" fontId="87" fillId="0" borderId="16" xfId="0" applyFont="1" applyFill="1" applyBorder="1" applyAlignment="1">
      <alignment horizontal="left" vertical="center" wrapText="1"/>
    </xf>
    <xf numFmtId="165" fontId="9" fillId="33" borderId="30" xfId="0" applyNumberFormat="1" applyFont="1" applyFill="1" applyBorder="1" applyAlignment="1">
      <alignment horizontal="right" vertical="center"/>
    </xf>
    <xf numFmtId="165" fontId="9" fillId="33" borderId="16" xfId="0" applyNumberFormat="1" applyFont="1" applyFill="1" applyBorder="1" applyAlignment="1">
      <alignment horizontal="right" vertical="center"/>
    </xf>
    <xf numFmtId="165" fontId="10" fillId="0" borderId="30" xfId="0" applyNumberFormat="1" applyFont="1" applyFill="1" applyBorder="1" applyAlignment="1">
      <alignment horizontal="right" vertical="center"/>
    </xf>
    <xf numFmtId="165" fontId="10" fillId="0" borderId="16" xfId="0" applyNumberFormat="1" applyFont="1" applyFill="1" applyBorder="1" applyAlignment="1">
      <alignment horizontal="right" vertical="center"/>
    </xf>
    <xf numFmtId="165" fontId="9" fillId="39" borderId="30" xfId="0" applyNumberFormat="1" applyFont="1" applyFill="1" applyBorder="1" applyAlignment="1">
      <alignment horizontal="right" vertical="center"/>
    </xf>
    <xf numFmtId="165" fontId="9" fillId="39" borderId="17" xfId="0" applyNumberFormat="1" applyFont="1" applyFill="1" applyBorder="1" applyAlignment="1">
      <alignment horizontal="right" vertical="center"/>
    </xf>
    <xf numFmtId="3" fontId="87" fillId="33" borderId="30" xfId="0" applyNumberFormat="1" applyFont="1" applyFill="1" applyBorder="1" applyAlignment="1">
      <alignment horizontal="right" vertical="center"/>
    </xf>
    <xf numFmtId="3" fontId="87" fillId="33" borderId="17" xfId="0" applyNumberFormat="1" applyFont="1" applyFill="1" applyBorder="1" applyAlignment="1">
      <alignment horizontal="right" vertical="center"/>
    </xf>
    <xf numFmtId="0" fontId="6" fillId="0" borderId="3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3" fontId="87" fillId="0" borderId="16" xfId="0" applyNumberFormat="1" applyFont="1" applyFill="1" applyBorder="1" applyAlignment="1">
      <alignment horizontal="right" vertical="center"/>
    </xf>
    <xf numFmtId="165" fontId="98" fillId="0" borderId="17" xfId="0" applyNumberFormat="1" applyFont="1" applyFill="1" applyBorder="1" applyAlignment="1">
      <alignment horizontal="right" vertical="center"/>
    </xf>
    <xf numFmtId="165" fontId="98" fillId="0" borderId="15" xfId="0" applyNumberFormat="1" applyFont="1" applyFill="1" applyBorder="1" applyAlignment="1">
      <alignment horizontal="right" vertical="center"/>
    </xf>
    <xf numFmtId="165" fontId="98" fillId="33" borderId="16" xfId="0" applyNumberFormat="1" applyFont="1" applyFill="1" applyBorder="1" applyAlignment="1">
      <alignment horizontal="right" vertical="center"/>
    </xf>
    <xf numFmtId="165" fontId="98" fillId="39" borderId="30" xfId="0" applyNumberFormat="1" applyFont="1" applyFill="1" applyBorder="1" applyAlignment="1">
      <alignment horizontal="right" vertical="center"/>
    </xf>
    <xf numFmtId="165" fontId="98" fillId="39" borderId="17" xfId="0" applyNumberFormat="1" applyFont="1" applyFill="1" applyBorder="1" applyAlignment="1">
      <alignment horizontal="right" vertical="center"/>
    </xf>
    <xf numFmtId="165" fontId="87" fillId="33" borderId="16" xfId="0" applyNumberFormat="1" applyFont="1" applyFill="1" applyBorder="1" applyAlignment="1">
      <alignment horizontal="right" vertical="center"/>
    </xf>
    <xf numFmtId="165" fontId="10" fillId="0" borderId="17" xfId="0" applyNumberFormat="1" applyFont="1" applyFill="1" applyBorder="1" applyAlignment="1">
      <alignment horizontal="right" vertical="center"/>
    </xf>
    <xf numFmtId="0" fontId="8" fillId="0" borderId="4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165" fontId="9" fillId="0" borderId="30" xfId="0" applyNumberFormat="1" applyFont="1" applyFill="1" applyBorder="1" applyAlignment="1">
      <alignment vertical="center"/>
    </xf>
    <xf numFmtId="165" fontId="9" fillId="0" borderId="17" xfId="0" applyNumberFormat="1" applyFont="1" applyFill="1" applyBorder="1" applyAlignment="1">
      <alignment vertical="center"/>
    </xf>
    <xf numFmtId="3" fontId="9" fillId="0" borderId="16" xfId="0" applyNumberFormat="1" applyFont="1" applyFill="1" applyBorder="1" applyAlignment="1">
      <alignment horizontal="right" vertical="center"/>
    </xf>
    <xf numFmtId="165" fontId="33" fillId="39" borderId="30" xfId="0" applyNumberFormat="1" applyFont="1" applyFill="1" applyBorder="1" applyAlignment="1">
      <alignment vertical="center"/>
    </xf>
    <xf numFmtId="165" fontId="33" fillId="39" borderId="17" xfId="0" applyNumberFormat="1" applyFont="1" applyFill="1" applyBorder="1" applyAlignment="1">
      <alignment vertical="center"/>
    </xf>
    <xf numFmtId="165" fontId="9" fillId="33" borderId="17" xfId="0" applyNumberFormat="1" applyFont="1" applyFill="1" applyBorder="1" applyAlignment="1">
      <alignment horizontal="right" vertical="center"/>
    </xf>
    <xf numFmtId="0" fontId="10" fillId="0" borderId="15" xfId="0" applyFont="1" applyFill="1" applyBorder="1" applyAlignment="1">
      <alignment horizontal="left" vertical="center" wrapText="1"/>
    </xf>
    <xf numFmtId="165" fontId="9" fillId="0" borderId="30" xfId="0" applyNumberFormat="1" applyFont="1" applyFill="1" applyBorder="1" applyAlignment="1">
      <alignment horizontal="right" vertical="center"/>
    </xf>
    <xf numFmtId="165" fontId="9" fillId="0" borderId="17" xfId="0" applyNumberFormat="1" applyFont="1" applyFill="1" applyBorder="1" applyAlignment="1">
      <alignment horizontal="right" vertical="center"/>
    </xf>
    <xf numFmtId="165" fontId="11" fillId="39" borderId="38" xfId="0" applyNumberFormat="1" applyFont="1" applyFill="1" applyBorder="1" applyAlignment="1">
      <alignment horizontal="center" vertical="center"/>
    </xf>
    <xf numFmtId="165" fontId="11" fillId="39" borderId="12" xfId="0" applyNumberFormat="1" applyFont="1" applyFill="1" applyBorder="1" applyAlignment="1">
      <alignment horizontal="center" vertical="center"/>
    </xf>
    <xf numFmtId="165" fontId="17" fillId="39" borderId="38" xfId="0" applyNumberFormat="1" applyFont="1" applyFill="1" applyBorder="1" applyAlignment="1">
      <alignment horizontal="right" vertical="center"/>
    </xf>
    <xf numFmtId="165" fontId="17" fillId="39" borderId="12" xfId="0" applyNumberFormat="1" applyFont="1" applyFill="1" applyBorder="1" applyAlignment="1">
      <alignment horizontal="right" vertical="center"/>
    </xf>
    <xf numFmtId="3" fontId="17" fillId="39" borderId="38" xfId="51" applyNumberFormat="1" applyFont="1" applyFill="1" applyBorder="1" applyAlignment="1">
      <alignment vertical="center"/>
      <protection/>
    </xf>
    <xf numFmtId="0" fontId="17" fillId="39" borderId="12" xfId="51" applyFont="1" applyFill="1" applyBorder="1" applyAlignment="1">
      <alignment vertical="center"/>
      <protection/>
    </xf>
    <xf numFmtId="3" fontId="17" fillId="39" borderId="38" xfId="0" applyNumberFormat="1" applyFont="1" applyFill="1" applyBorder="1" applyAlignment="1">
      <alignment horizontal="right" vertical="center"/>
    </xf>
    <xf numFmtId="3" fontId="17" fillId="39" borderId="12" xfId="0" applyNumberFormat="1" applyFont="1" applyFill="1" applyBorder="1" applyAlignment="1">
      <alignment horizontal="right" vertical="center"/>
    </xf>
    <xf numFmtId="0" fontId="6" fillId="0" borderId="35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165" fontId="11" fillId="33" borderId="30" xfId="0" applyNumberFormat="1" applyFont="1" applyFill="1" applyBorder="1" applyAlignment="1">
      <alignment horizontal="right" vertical="center"/>
    </xf>
    <xf numFmtId="165" fontId="11" fillId="33" borderId="17" xfId="0" applyNumberFormat="1" applyFont="1" applyFill="1" applyBorder="1" applyAlignment="1">
      <alignment horizontal="right" vertical="center"/>
    </xf>
    <xf numFmtId="0" fontId="6" fillId="0" borderId="13" xfId="0" applyFont="1" applyBorder="1" applyAlignment="1">
      <alignment horizontal="center" vertical="center" wrapText="1"/>
    </xf>
    <xf numFmtId="0" fontId="17" fillId="39" borderId="13" xfId="0" applyFont="1" applyFill="1" applyBorder="1" applyAlignment="1">
      <alignment horizontal="right"/>
    </xf>
    <xf numFmtId="0" fontId="17" fillId="39" borderId="14" xfId="0" applyFont="1" applyFill="1" applyBorder="1" applyAlignment="1">
      <alignment horizontal="right"/>
    </xf>
    <xf numFmtId="165" fontId="87" fillId="0" borderId="30" xfId="0" applyNumberFormat="1" applyFont="1" applyFill="1" applyBorder="1" applyAlignment="1">
      <alignment horizontal="center" vertical="center"/>
    </xf>
    <xf numFmtId="165" fontId="87" fillId="0" borderId="17" xfId="0" applyNumberFormat="1" applyFont="1" applyFill="1" applyBorder="1" applyAlignment="1">
      <alignment horizontal="center" vertical="center"/>
    </xf>
    <xf numFmtId="165" fontId="87" fillId="0" borderId="30" xfId="0" applyNumberFormat="1" applyFont="1" applyFill="1" applyBorder="1" applyAlignment="1">
      <alignment horizontal="right" vertical="center"/>
    </xf>
    <xf numFmtId="165" fontId="87" fillId="0" borderId="17" xfId="0" applyNumberFormat="1" applyFont="1" applyFill="1" applyBorder="1" applyAlignment="1">
      <alignment horizontal="right" vertical="center"/>
    </xf>
    <xf numFmtId="0" fontId="19" fillId="33" borderId="42" xfId="0" applyFont="1" applyFill="1" applyBorder="1" applyAlignment="1">
      <alignment horizontal="center" vertical="center"/>
    </xf>
    <xf numFmtId="0" fontId="19" fillId="33" borderId="43" xfId="0" applyFont="1" applyFill="1" applyBorder="1" applyAlignment="1">
      <alignment horizontal="center" vertical="center"/>
    </xf>
    <xf numFmtId="0" fontId="19" fillId="33" borderId="44" xfId="0" applyFont="1" applyFill="1" applyBorder="1" applyAlignment="1">
      <alignment horizontal="center" vertical="center"/>
    </xf>
    <xf numFmtId="0" fontId="31" fillId="39" borderId="42" xfId="0" applyFont="1" applyFill="1" applyBorder="1" applyAlignment="1">
      <alignment horizontal="center" vertical="center"/>
    </xf>
    <xf numFmtId="0" fontId="31" fillId="39" borderId="43" xfId="0" applyFont="1" applyFill="1" applyBorder="1" applyAlignment="1">
      <alignment horizontal="center" vertical="center"/>
    </xf>
    <xf numFmtId="0" fontId="31" fillId="39" borderId="44" xfId="0" applyFont="1" applyFill="1" applyBorder="1" applyAlignment="1">
      <alignment horizontal="center" vertical="center"/>
    </xf>
    <xf numFmtId="165" fontId="11" fillId="0" borderId="30" xfId="0" applyNumberFormat="1" applyFont="1" applyFill="1" applyBorder="1" applyAlignment="1">
      <alignment horizontal="right" vertical="center"/>
    </xf>
    <xf numFmtId="165" fontId="11" fillId="0" borderId="17" xfId="0" applyNumberFormat="1" applyFont="1" applyFill="1" applyBorder="1" applyAlignment="1">
      <alignment horizontal="right" vertical="center"/>
    </xf>
    <xf numFmtId="165" fontId="11" fillId="0" borderId="30" xfId="0" applyNumberFormat="1" applyFont="1" applyFill="1" applyBorder="1" applyAlignment="1">
      <alignment horizontal="center" vertical="center"/>
    </xf>
    <xf numFmtId="165" fontId="11" fillId="0" borderId="17" xfId="0" applyNumberFormat="1" applyFont="1" applyFill="1" applyBorder="1" applyAlignment="1">
      <alignment horizontal="center" vertical="center"/>
    </xf>
    <xf numFmtId="3" fontId="11" fillId="39" borderId="38" xfId="0" applyNumberFormat="1" applyFont="1" applyFill="1" applyBorder="1" applyAlignment="1">
      <alignment horizontal="center" vertical="center"/>
    </xf>
    <xf numFmtId="3" fontId="11" fillId="39" borderId="12" xfId="0" applyNumberFormat="1" applyFont="1" applyFill="1" applyBorder="1" applyAlignment="1">
      <alignment horizontal="center" vertical="center"/>
    </xf>
    <xf numFmtId="165" fontId="18" fillId="0" borderId="30" xfId="0" applyNumberFormat="1" applyFont="1" applyFill="1" applyBorder="1" applyAlignment="1">
      <alignment horizontal="center" vertical="center" wrapText="1"/>
    </xf>
    <xf numFmtId="165" fontId="18" fillId="0" borderId="17" xfId="0" applyNumberFormat="1" applyFont="1" applyFill="1" applyBorder="1" applyAlignment="1">
      <alignment horizontal="center" vertical="center" wrapText="1"/>
    </xf>
    <xf numFmtId="3" fontId="11" fillId="39" borderId="38" xfId="0" applyNumberFormat="1" applyFont="1" applyFill="1" applyBorder="1" applyAlignment="1">
      <alignment horizontal="right" vertical="center"/>
    </xf>
    <xf numFmtId="3" fontId="11" fillId="39" borderId="12" xfId="0" applyNumberFormat="1" applyFont="1" applyFill="1" applyBorder="1" applyAlignment="1">
      <alignment horizontal="right" vertical="center"/>
    </xf>
    <xf numFmtId="166" fontId="11" fillId="39" borderId="38" xfId="0" applyNumberFormat="1" applyFont="1" applyFill="1" applyBorder="1" applyAlignment="1">
      <alignment vertical="center"/>
    </xf>
    <xf numFmtId="166" fontId="11" fillId="39" borderId="12" xfId="0" applyNumberFormat="1" applyFont="1" applyFill="1" applyBorder="1" applyAlignment="1">
      <alignment vertical="center"/>
    </xf>
    <xf numFmtId="165" fontId="17" fillId="39" borderId="38" xfId="0" applyNumberFormat="1" applyFont="1" applyFill="1" applyBorder="1" applyAlignment="1">
      <alignment vertical="center"/>
    </xf>
    <xf numFmtId="165" fontId="17" fillId="39" borderId="12" xfId="0" applyNumberFormat="1" applyFont="1" applyFill="1" applyBorder="1" applyAlignment="1">
      <alignment vertical="center"/>
    </xf>
    <xf numFmtId="165" fontId="11" fillId="39" borderId="38" xfId="0" applyNumberFormat="1" applyFont="1" applyFill="1" applyBorder="1" applyAlignment="1">
      <alignment vertical="center"/>
    </xf>
    <xf numFmtId="165" fontId="11" fillId="39" borderId="12" xfId="0" applyNumberFormat="1" applyFont="1" applyFill="1" applyBorder="1" applyAlignment="1">
      <alignment vertical="center"/>
    </xf>
    <xf numFmtId="0" fontId="6" fillId="0" borderId="17" xfId="0" applyFont="1" applyFill="1" applyBorder="1" applyAlignment="1">
      <alignment horizontal="left" vertical="center" wrapText="1"/>
    </xf>
    <xf numFmtId="165" fontId="9" fillId="0" borderId="16" xfId="0" applyNumberFormat="1" applyFont="1" applyFill="1" applyBorder="1" applyAlignment="1">
      <alignment vertical="center"/>
    </xf>
    <xf numFmtId="0" fontId="8" fillId="0" borderId="45" xfId="0" applyFont="1" applyFill="1" applyBorder="1" applyAlignment="1">
      <alignment horizontal="center" vertical="center"/>
    </xf>
    <xf numFmtId="0" fontId="87" fillId="0" borderId="17" xfId="0" applyFont="1" applyFill="1" applyBorder="1" applyAlignment="1">
      <alignment horizontal="left" vertical="center" wrapText="1"/>
    </xf>
    <xf numFmtId="165" fontId="9" fillId="39" borderId="16" xfId="0" applyNumberFormat="1" applyFont="1" applyFill="1" applyBorder="1" applyAlignment="1">
      <alignment horizontal="right" vertical="center"/>
    </xf>
    <xf numFmtId="0" fontId="99" fillId="39" borderId="38" xfId="0" applyFont="1" applyFill="1" applyBorder="1" applyAlignment="1">
      <alignment horizontal="center" vertical="center"/>
    </xf>
    <xf numFmtId="0" fontId="99" fillId="39" borderId="16" xfId="0" applyFont="1" applyFill="1" applyBorder="1" applyAlignment="1">
      <alignment horizontal="center" vertical="center"/>
    </xf>
    <xf numFmtId="0" fontId="99" fillId="39" borderId="17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87" fillId="0" borderId="45" xfId="0" applyFont="1" applyFill="1" applyBorder="1" applyAlignment="1">
      <alignment horizontal="center" vertical="center"/>
    </xf>
    <xf numFmtId="165" fontId="87" fillId="0" borderId="15" xfId="0" applyNumberFormat="1" applyFont="1" applyFill="1" applyBorder="1" applyAlignment="1">
      <alignment horizontal="right" vertical="center"/>
    </xf>
    <xf numFmtId="0" fontId="16" fillId="39" borderId="38" xfId="0" applyFont="1" applyFill="1" applyBorder="1" applyAlignment="1">
      <alignment horizontal="center" vertical="center"/>
    </xf>
    <xf numFmtId="0" fontId="16" fillId="39" borderId="16" xfId="0" applyFont="1" applyFill="1" applyBorder="1" applyAlignment="1">
      <alignment horizontal="center" vertical="center"/>
    </xf>
    <xf numFmtId="0" fontId="16" fillId="39" borderId="17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6" fillId="0" borderId="18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87" fillId="33" borderId="30" xfId="0" applyFont="1" applyFill="1" applyBorder="1" applyAlignment="1">
      <alignment horizontal="left" vertical="center" wrapText="1"/>
    </xf>
    <xf numFmtId="0" fontId="87" fillId="33" borderId="17" xfId="0" applyFont="1" applyFill="1" applyBorder="1" applyAlignment="1">
      <alignment horizontal="left" vertical="center" wrapText="1"/>
    </xf>
    <xf numFmtId="0" fontId="40" fillId="39" borderId="20" xfId="0" applyFont="1" applyFill="1" applyBorder="1" applyAlignment="1">
      <alignment horizontal="center" vertical="center" wrapText="1"/>
    </xf>
    <xf numFmtId="0" fontId="40" fillId="39" borderId="46" xfId="0" applyFont="1" applyFill="1" applyBorder="1" applyAlignment="1">
      <alignment horizontal="center" vertical="center" wrapText="1"/>
    </xf>
    <xf numFmtId="0" fontId="40" fillId="39" borderId="47" xfId="0" applyFont="1" applyFill="1" applyBorder="1" applyAlignment="1">
      <alignment horizontal="center" vertical="center" wrapText="1"/>
    </xf>
    <xf numFmtId="0" fontId="40" fillId="39" borderId="48" xfId="0" applyFont="1" applyFill="1" applyBorder="1" applyAlignment="1">
      <alignment horizontal="center" vertical="center" wrapText="1"/>
    </xf>
    <xf numFmtId="3" fontId="9" fillId="39" borderId="16" xfId="0" applyNumberFormat="1" applyFont="1" applyFill="1" applyBorder="1" applyAlignment="1">
      <alignment horizontal="right" vertical="center"/>
    </xf>
    <xf numFmtId="3" fontId="9" fillId="39" borderId="12" xfId="0" applyNumberFormat="1" applyFont="1" applyFill="1" applyBorder="1" applyAlignment="1">
      <alignment horizontal="right" vertical="center"/>
    </xf>
    <xf numFmtId="165" fontId="100" fillId="0" borderId="28" xfId="0" applyNumberFormat="1" applyFont="1" applyFill="1" applyBorder="1" applyAlignment="1">
      <alignment horizontal="right" vertical="center"/>
    </xf>
    <xf numFmtId="165" fontId="100" fillId="0" borderId="32" xfId="0" applyNumberFormat="1" applyFont="1" applyFill="1" applyBorder="1" applyAlignment="1">
      <alignment horizontal="right" vertical="center"/>
    </xf>
    <xf numFmtId="0" fontId="87" fillId="0" borderId="15" xfId="0" applyFont="1" applyFill="1" applyBorder="1" applyAlignment="1">
      <alignment horizontal="left" vertical="center" wrapText="1"/>
    </xf>
    <xf numFmtId="0" fontId="17" fillId="39" borderId="20" xfId="0" applyFont="1" applyFill="1" applyBorder="1" applyAlignment="1">
      <alignment horizontal="center" vertical="center" wrapText="1"/>
    </xf>
    <xf numFmtId="0" fontId="17" fillId="39" borderId="46" xfId="0" applyFont="1" applyFill="1" applyBorder="1" applyAlignment="1">
      <alignment horizontal="center" vertical="center" wrapText="1"/>
    </xf>
    <xf numFmtId="0" fontId="17" fillId="39" borderId="47" xfId="0" applyFont="1" applyFill="1" applyBorder="1" applyAlignment="1">
      <alignment horizontal="center" vertical="center" wrapText="1"/>
    </xf>
    <xf numFmtId="0" fontId="17" fillId="39" borderId="48" xfId="0" applyFont="1" applyFill="1" applyBorder="1" applyAlignment="1">
      <alignment horizontal="center" vertical="center" wrapText="1"/>
    </xf>
    <xf numFmtId="0" fontId="87" fillId="0" borderId="10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165" fontId="9" fillId="39" borderId="30" xfId="0" applyNumberFormat="1" applyFont="1" applyFill="1" applyBorder="1" applyAlignment="1">
      <alignment vertical="center"/>
    </xf>
    <xf numFmtId="165" fontId="9" fillId="39" borderId="17" xfId="0" applyNumberFormat="1" applyFont="1" applyFill="1" applyBorder="1" applyAlignment="1">
      <alignment vertical="center"/>
    </xf>
    <xf numFmtId="0" fontId="11" fillId="39" borderId="20" xfId="0" applyFont="1" applyFill="1" applyBorder="1" applyAlignment="1">
      <alignment horizontal="center" vertical="center"/>
    </xf>
    <xf numFmtId="0" fontId="11" fillId="39" borderId="46" xfId="0" applyFont="1" applyFill="1" applyBorder="1" applyAlignment="1">
      <alignment horizontal="center" vertical="center"/>
    </xf>
    <xf numFmtId="0" fontId="11" fillId="39" borderId="47" xfId="0" applyFont="1" applyFill="1" applyBorder="1" applyAlignment="1">
      <alignment horizontal="center" vertical="center"/>
    </xf>
    <xf numFmtId="0" fontId="11" fillId="39" borderId="48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center" vertical="center"/>
    </xf>
    <xf numFmtId="0" fontId="39" fillId="39" borderId="0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17" fillId="39" borderId="18" xfId="0" applyFont="1" applyFill="1" applyBorder="1" applyAlignment="1">
      <alignment horizontal="center" vertical="center"/>
    </xf>
    <xf numFmtId="0" fontId="17" fillId="39" borderId="33" xfId="0" applyFont="1" applyFill="1" applyBorder="1" applyAlignment="1">
      <alignment horizontal="center" vertical="center"/>
    </xf>
    <xf numFmtId="0" fontId="17" fillId="39" borderId="47" xfId="0" applyFont="1" applyFill="1" applyBorder="1" applyAlignment="1">
      <alignment horizontal="center" vertical="center"/>
    </xf>
    <xf numFmtId="0" fontId="17" fillId="39" borderId="48" xfId="0" applyFont="1" applyFill="1" applyBorder="1" applyAlignment="1">
      <alignment horizontal="center" vertical="center"/>
    </xf>
    <xf numFmtId="165" fontId="17" fillId="39" borderId="16" xfId="0" applyNumberFormat="1" applyFont="1" applyFill="1" applyBorder="1" applyAlignment="1">
      <alignment horizontal="right" vertical="center"/>
    </xf>
    <xf numFmtId="3" fontId="17" fillId="39" borderId="29" xfId="0" applyNumberFormat="1" applyFont="1" applyFill="1" applyBorder="1" applyAlignment="1">
      <alignment horizontal="right" vertical="center"/>
    </xf>
    <xf numFmtId="0" fontId="17" fillId="39" borderId="49" xfId="0" applyFont="1" applyFill="1" applyBorder="1" applyAlignment="1">
      <alignment horizontal="right" vertical="center"/>
    </xf>
    <xf numFmtId="0" fontId="87" fillId="0" borderId="50" xfId="0" applyFont="1" applyBorder="1" applyAlignment="1">
      <alignment horizontal="center" vertical="center"/>
    </xf>
    <xf numFmtId="0" fontId="87" fillId="0" borderId="41" xfId="0" applyFont="1" applyBorder="1" applyAlignment="1">
      <alignment horizontal="center" vertical="center"/>
    </xf>
    <xf numFmtId="165" fontId="22" fillId="39" borderId="13" xfId="0" applyNumberFormat="1" applyFont="1" applyFill="1" applyBorder="1" applyAlignment="1">
      <alignment horizontal="right" vertical="center"/>
    </xf>
    <xf numFmtId="165" fontId="22" fillId="39" borderId="14" xfId="0" applyNumberFormat="1" applyFont="1" applyFill="1" applyBorder="1" applyAlignment="1">
      <alignment horizontal="right" vertical="center"/>
    </xf>
    <xf numFmtId="0" fontId="21" fillId="36" borderId="51" xfId="0" applyFont="1" applyFill="1" applyBorder="1" applyAlignment="1">
      <alignment horizontal="center" vertical="center"/>
    </xf>
    <xf numFmtId="0" fontId="21" fillId="36" borderId="26" xfId="0" applyFont="1" applyFill="1" applyBorder="1" applyAlignment="1">
      <alignment horizontal="center" vertical="center"/>
    </xf>
    <xf numFmtId="0" fontId="21" fillId="36" borderId="21" xfId="0" applyFont="1" applyFill="1" applyBorder="1" applyAlignment="1">
      <alignment horizontal="center" vertical="center"/>
    </xf>
    <xf numFmtId="0" fontId="21" fillId="36" borderId="25" xfId="0" applyFont="1" applyFill="1" applyBorder="1" applyAlignment="1">
      <alignment horizontal="center" vertical="center"/>
    </xf>
    <xf numFmtId="165" fontId="11" fillId="36" borderId="26" xfId="0" applyNumberFormat="1" applyFont="1" applyFill="1" applyBorder="1" applyAlignment="1">
      <alignment vertical="center"/>
    </xf>
    <xf numFmtId="165" fontId="11" fillId="36" borderId="25" xfId="0" applyNumberFormat="1" applyFont="1" applyFill="1" applyBorder="1" applyAlignment="1">
      <alignment vertical="center"/>
    </xf>
    <xf numFmtId="165" fontId="11" fillId="33" borderId="16" xfId="0" applyNumberFormat="1" applyFont="1" applyFill="1" applyBorder="1" applyAlignment="1">
      <alignment horizontal="right" vertical="center"/>
    </xf>
    <xf numFmtId="165" fontId="11" fillId="36" borderId="30" xfId="0" applyNumberFormat="1" applyFont="1" applyFill="1" applyBorder="1" applyAlignment="1">
      <alignment vertical="center" wrapText="1"/>
    </xf>
    <xf numFmtId="0" fontId="12" fillId="0" borderId="17" xfId="0" applyFont="1" applyBorder="1" applyAlignment="1">
      <alignment vertical="center" wrapText="1"/>
    </xf>
    <xf numFmtId="165" fontId="11" fillId="36" borderId="40" xfId="0" applyNumberFormat="1" applyFont="1" applyFill="1" applyBorder="1" applyAlignment="1">
      <alignment horizontal="right" vertical="center"/>
    </xf>
    <xf numFmtId="165" fontId="11" fillId="36" borderId="10" xfId="0" applyNumberFormat="1" applyFont="1" applyFill="1" applyBorder="1" applyAlignment="1">
      <alignment horizontal="right" vertical="center"/>
    </xf>
    <xf numFmtId="0" fontId="21" fillId="0" borderId="51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/>
    </xf>
    <xf numFmtId="165" fontId="11" fillId="36" borderId="30" xfId="0" applyNumberFormat="1" applyFont="1" applyFill="1" applyBorder="1" applyAlignment="1">
      <alignment horizontal="right" vertical="center"/>
    </xf>
    <xf numFmtId="165" fontId="11" fillId="36" borderId="17" xfId="0" applyNumberFormat="1" applyFont="1" applyFill="1" applyBorder="1" applyAlignment="1">
      <alignment horizontal="right" vertical="center"/>
    </xf>
    <xf numFmtId="165" fontId="11" fillId="39" borderId="30" xfId="0" applyNumberFormat="1" applyFont="1" applyFill="1" applyBorder="1" applyAlignment="1">
      <alignment horizontal="center" vertical="center"/>
    </xf>
    <xf numFmtId="165" fontId="11" fillId="39" borderId="17" xfId="0" applyNumberFormat="1" applyFont="1" applyFill="1" applyBorder="1" applyAlignment="1">
      <alignment horizontal="center" vertical="center"/>
    </xf>
    <xf numFmtId="3" fontId="11" fillId="36" borderId="30" xfId="0" applyNumberFormat="1" applyFont="1" applyFill="1" applyBorder="1" applyAlignment="1">
      <alignment horizontal="center" vertical="center"/>
    </xf>
    <xf numFmtId="3" fontId="11" fillId="36" borderId="17" xfId="0" applyNumberFormat="1" applyFont="1" applyFill="1" applyBorder="1" applyAlignment="1">
      <alignment horizontal="center" vertical="center"/>
    </xf>
    <xf numFmtId="3" fontId="22" fillId="39" borderId="38" xfId="0" applyNumberFormat="1" applyFont="1" applyFill="1" applyBorder="1" applyAlignment="1">
      <alignment horizontal="center" vertical="center"/>
    </xf>
    <xf numFmtId="3" fontId="22" fillId="39" borderId="12" xfId="0" applyNumberFormat="1" applyFont="1" applyFill="1" applyBorder="1" applyAlignment="1">
      <alignment horizontal="center" vertical="center"/>
    </xf>
    <xf numFmtId="165" fontId="22" fillId="39" borderId="38" xfId="0" applyNumberFormat="1" applyFont="1" applyFill="1" applyBorder="1" applyAlignment="1">
      <alignment horizontal="center" vertical="center"/>
    </xf>
    <xf numFmtId="165" fontId="22" fillId="39" borderId="12" xfId="0" applyNumberFormat="1" applyFont="1" applyFill="1" applyBorder="1" applyAlignment="1">
      <alignment horizontal="center" vertical="center"/>
    </xf>
    <xf numFmtId="0" fontId="22" fillId="39" borderId="20" xfId="0" applyFont="1" applyFill="1" applyBorder="1" applyAlignment="1">
      <alignment horizontal="center" vertical="center"/>
    </xf>
    <xf numFmtId="0" fontId="22" fillId="39" borderId="46" xfId="0" applyFont="1" applyFill="1" applyBorder="1" applyAlignment="1">
      <alignment horizontal="center" vertical="center"/>
    </xf>
    <xf numFmtId="0" fontId="22" fillId="39" borderId="47" xfId="0" applyFont="1" applyFill="1" applyBorder="1" applyAlignment="1">
      <alignment horizontal="center" vertical="center"/>
    </xf>
    <xf numFmtId="0" fontId="22" fillId="39" borderId="48" xfId="0" applyFont="1" applyFill="1" applyBorder="1" applyAlignment="1">
      <alignment horizontal="center" vertical="center"/>
    </xf>
    <xf numFmtId="165" fontId="22" fillId="39" borderId="38" xfId="0" applyNumberFormat="1" applyFont="1" applyFill="1" applyBorder="1" applyAlignment="1">
      <alignment vertical="center"/>
    </xf>
    <xf numFmtId="165" fontId="22" fillId="39" borderId="12" xfId="0" applyNumberFormat="1" applyFont="1" applyFill="1" applyBorder="1" applyAlignment="1">
      <alignment vertical="center"/>
    </xf>
    <xf numFmtId="165" fontId="11" fillId="36" borderId="26" xfId="0" applyNumberFormat="1" applyFont="1" applyFill="1" applyBorder="1" applyAlignment="1">
      <alignment horizontal="right" vertical="center"/>
    </xf>
    <xf numFmtId="165" fontId="11" fillId="36" borderId="25" xfId="0" applyNumberFormat="1" applyFont="1" applyFill="1" applyBorder="1" applyAlignment="1">
      <alignment horizontal="right" vertical="center"/>
    </xf>
    <xf numFmtId="0" fontId="2" fillId="39" borderId="20" xfId="0" applyFont="1" applyFill="1" applyBorder="1" applyAlignment="1">
      <alignment horizontal="center" vertical="center"/>
    </xf>
    <xf numFmtId="0" fontId="2" fillId="39" borderId="52" xfId="0" applyFont="1" applyFill="1" applyBorder="1" applyAlignment="1">
      <alignment horizontal="center" vertical="center"/>
    </xf>
    <xf numFmtId="0" fontId="2" fillId="39" borderId="53" xfId="0" applyFont="1" applyFill="1" applyBorder="1" applyAlignment="1">
      <alignment horizontal="center" vertical="center"/>
    </xf>
    <xf numFmtId="0" fontId="2" fillId="39" borderId="47" xfId="0" applyFont="1" applyFill="1" applyBorder="1" applyAlignment="1">
      <alignment horizontal="center" vertical="center"/>
    </xf>
    <xf numFmtId="0" fontId="2" fillId="39" borderId="31" xfId="0" applyFont="1" applyFill="1" applyBorder="1" applyAlignment="1">
      <alignment horizontal="center" vertical="center"/>
    </xf>
    <xf numFmtId="0" fontId="2" fillId="39" borderId="37" xfId="0" applyFont="1" applyFill="1" applyBorder="1" applyAlignment="1">
      <alignment horizontal="center" vertical="center"/>
    </xf>
    <xf numFmtId="0" fontId="18" fillId="33" borderId="18" xfId="0" applyFont="1" applyFill="1" applyBorder="1" applyAlignment="1">
      <alignment horizontal="center" vertical="center"/>
    </xf>
    <xf numFmtId="0" fontId="18" fillId="36" borderId="33" xfId="0" applyFont="1" applyFill="1" applyBorder="1" applyAlignment="1">
      <alignment horizontal="center" vertical="center"/>
    </xf>
    <xf numFmtId="165" fontId="18" fillId="36" borderId="28" xfId="0" applyNumberFormat="1" applyFont="1" applyFill="1" applyBorder="1" applyAlignment="1">
      <alignment horizontal="center" vertical="center"/>
    </xf>
    <xf numFmtId="165" fontId="18" fillId="36" borderId="24" xfId="0" applyNumberFormat="1" applyFont="1" applyFill="1" applyBorder="1" applyAlignment="1">
      <alignment horizontal="center" vertical="center"/>
    </xf>
    <xf numFmtId="165" fontId="18" fillId="36" borderId="54" xfId="0" applyNumberFormat="1" applyFont="1" applyFill="1" applyBorder="1" applyAlignment="1">
      <alignment horizontal="center" vertical="center"/>
    </xf>
    <xf numFmtId="165" fontId="18" fillId="36" borderId="16" xfId="0" applyNumberFormat="1" applyFont="1" applyFill="1" applyBorder="1" applyAlignment="1">
      <alignment horizontal="center" vertical="center"/>
    </xf>
    <xf numFmtId="165" fontId="18" fillId="36" borderId="17" xfId="0" applyNumberFormat="1" applyFont="1" applyFill="1" applyBorder="1" applyAlignment="1">
      <alignment horizontal="center" vertical="center"/>
    </xf>
    <xf numFmtId="165" fontId="18" fillId="36" borderId="30" xfId="0" applyNumberFormat="1" applyFont="1" applyFill="1" applyBorder="1" applyAlignment="1">
      <alignment horizontal="center" vertical="center" wrapText="1"/>
    </xf>
    <xf numFmtId="165" fontId="18" fillId="36" borderId="17" xfId="0" applyNumberFormat="1" applyFont="1" applyFill="1" applyBorder="1" applyAlignment="1">
      <alignment horizontal="center" vertical="center" wrapText="1"/>
    </xf>
    <xf numFmtId="165" fontId="18" fillId="36" borderId="40" xfId="0" applyNumberFormat="1" applyFont="1" applyFill="1" applyBorder="1" applyAlignment="1">
      <alignment horizontal="center" vertical="center" wrapText="1"/>
    </xf>
    <xf numFmtId="165" fontId="18" fillId="36" borderId="10" xfId="0" applyNumberFormat="1" applyFont="1" applyFill="1" applyBorder="1" applyAlignment="1">
      <alignment horizontal="center" vertical="center" wrapText="1"/>
    </xf>
    <xf numFmtId="3" fontId="5" fillId="0" borderId="16" xfId="0" applyNumberFormat="1" applyFont="1" applyFill="1" applyBorder="1" applyAlignment="1">
      <alignment horizontal="center" vertical="center"/>
    </xf>
    <xf numFmtId="165" fontId="22" fillId="39" borderId="38" xfId="0" applyNumberFormat="1" applyFont="1" applyFill="1" applyBorder="1" applyAlignment="1">
      <alignment horizontal="right" vertical="center"/>
    </xf>
    <xf numFmtId="165" fontId="22" fillId="39" borderId="12" xfId="0" applyNumberFormat="1" applyFont="1" applyFill="1" applyBorder="1" applyAlignment="1">
      <alignment horizontal="right" vertical="center"/>
    </xf>
    <xf numFmtId="165" fontId="33" fillId="39" borderId="16" xfId="0" applyNumberFormat="1" applyFont="1" applyFill="1" applyBorder="1" applyAlignment="1">
      <alignment vertical="center"/>
    </xf>
    <xf numFmtId="0" fontId="87" fillId="0" borderId="35" xfId="0" applyFont="1" applyFill="1" applyBorder="1" applyAlignment="1">
      <alignment horizontal="center" vertical="center" wrapText="1"/>
    </xf>
    <xf numFmtId="165" fontId="87" fillId="0" borderId="16" xfId="0" applyNumberFormat="1" applyFont="1" applyFill="1" applyBorder="1" applyAlignment="1">
      <alignment horizontal="center" vertical="center"/>
    </xf>
    <xf numFmtId="165" fontId="98" fillId="0" borderId="30" xfId="0" applyNumberFormat="1" applyFont="1" applyFill="1" applyBorder="1" applyAlignment="1">
      <alignment horizontal="right" vertical="center"/>
    </xf>
    <xf numFmtId="165" fontId="98" fillId="0" borderId="16" xfId="0" applyNumberFormat="1" applyFont="1" applyFill="1" applyBorder="1" applyAlignment="1">
      <alignment horizontal="right" vertical="center"/>
    </xf>
    <xf numFmtId="0" fontId="87" fillId="0" borderId="50" xfId="0" applyFont="1" applyFill="1" applyBorder="1" applyAlignment="1">
      <alignment horizontal="center" vertical="center"/>
    </xf>
    <xf numFmtId="0" fontId="17" fillId="39" borderId="20" xfId="0" applyFont="1" applyFill="1" applyBorder="1" applyAlignment="1">
      <alignment horizontal="center" vertical="center"/>
    </xf>
    <xf numFmtId="0" fontId="17" fillId="39" borderId="46" xfId="0" applyFont="1" applyFill="1" applyBorder="1" applyAlignment="1">
      <alignment horizontal="center" vertical="center"/>
    </xf>
    <xf numFmtId="165" fontId="9" fillId="0" borderId="15" xfId="0" applyNumberFormat="1" applyFont="1" applyFill="1" applyBorder="1" applyAlignment="1">
      <alignment horizontal="right" vertical="center"/>
    </xf>
    <xf numFmtId="165" fontId="9" fillId="0" borderId="16" xfId="0" applyNumberFormat="1" applyFont="1" applyFill="1" applyBorder="1" applyAlignment="1">
      <alignment horizontal="right" vertical="center"/>
    </xf>
    <xf numFmtId="3" fontId="9" fillId="0" borderId="30" xfId="0" applyNumberFormat="1" applyFont="1" applyBorder="1" applyAlignment="1">
      <alignment horizontal="right" vertical="center"/>
    </xf>
    <xf numFmtId="3" fontId="9" fillId="0" borderId="17" xfId="0" applyNumberFormat="1" applyFont="1" applyBorder="1" applyAlignment="1">
      <alignment horizontal="right" vertical="center"/>
    </xf>
    <xf numFmtId="0" fontId="10" fillId="0" borderId="16" xfId="0" applyFont="1" applyFill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16" fillId="35" borderId="38" xfId="0" applyFont="1" applyFill="1" applyBorder="1" applyAlignment="1">
      <alignment horizontal="center" vertical="center"/>
    </xf>
    <xf numFmtId="164" fontId="8" fillId="0" borderId="0" xfId="62" applyFont="1" applyAlignment="1">
      <alignment vertical="center"/>
    </xf>
    <xf numFmtId="3" fontId="88" fillId="0" borderId="30" xfId="0" applyNumberFormat="1" applyFont="1" applyFill="1" applyBorder="1" applyAlignment="1">
      <alignment horizontal="center" vertical="center"/>
    </xf>
    <xf numFmtId="3" fontId="88" fillId="0" borderId="16" xfId="0" applyNumberFormat="1" applyFont="1" applyFill="1" applyBorder="1" applyAlignment="1">
      <alignment horizontal="center" vertical="center"/>
    </xf>
    <xf numFmtId="3" fontId="17" fillId="39" borderId="16" xfId="0" applyNumberFormat="1" applyFont="1" applyFill="1" applyBorder="1" applyAlignment="1">
      <alignment horizontal="right" vertical="center"/>
    </xf>
    <xf numFmtId="0" fontId="87" fillId="0" borderId="16" xfId="0" applyFont="1" applyBorder="1" applyAlignment="1">
      <alignment horizontal="left" vertical="center" wrapText="1"/>
    </xf>
    <xf numFmtId="165" fontId="87" fillId="0" borderId="34" xfId="0" applyNumberFormat="1" applyFont="1" applyFill="1" applyBorder="1" applyAlignment="1">
      <alignment horizontal="right" vertical="center"/>
    </xf>
    <xf numFmtId="165" fontId="87" fillId="0" borderId="11" xfId="0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6" fillId="35" borderId="55" xfId="0" applyFont="1" applyFill="1" applyBorder="1" applyAlignment="1">
      <alignment horizontal="center" vertical="center"/>
    </xf>
    <xf numFmtId="165" fontId="16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 wrapText="1"/>
    </xf>
    <xf numFmtId="0" fontId="16" fillId="35" borderId="46" xfId="0" applyFont="1" applyFill="1" applyBorder="1" applyAlignment="1">
      <alignment horizontal="center" vertical="center"/>
    </xf>
    <xf numFmtId="3" fontId="98" fillId="0" borderId="30" xfId="0" applyNumberFormat="1" applyFont="1" applyFill="1" applyBorder="1" applyAlignment="1">
      <alignment horizontal="right" vertical="center"/>
    </xf>
    <xf numFmtId="3" fontId="98" fillId="0" borderId="12" xfId="0" applyNumberFormat="1" applyFont="1" applyFill="1" applyBorder="1" applyAlignment="1">
      <alignment horizontal="right" vertical="center"/>
    </xf>
    <xf numFmtId="3" fontId="9" fillId="0" borderId="12" xfId="0" applyNumberFormat="1" applyFont="1" applyFill="1" applyBorder="1" applyAlignment="1">
      <alignment horizontal="right" vertical="center"/>
    </xf>
    <xf numFmtId="165" fontId="0" fillId="0" borderId="0" xfId="0" applyNumberFormat="1" applyFont="1" applyAlignment="1">
      <alignment horizontal="center"/>
    </xf>
    <xf numFmtId="165" fontId="11" fillId="33" borderId="12" xfId="0" applyNumberFormat="1" applyFont="1" applyFill="1" applyBorder="1" applyAlignment="1">
      <alignment horizontal="right" vertical="center"/>
    </xf>
    <xf numFmtId="165" fontId="11" fillId="0" borderId="26" xfId="0" applyNumberFormat="1" applyFont="1" applyFill="1" applyBorder="1" applyAlignment="1">
      <alignment vertical="center"/>
    </xf>
    <xf numFmtId="165" fontId="11" fillId="0" borderId="25" xfId="0" applyNumberFormat="1" applyFont="1" applyFill="1" applyBorder="1" applyAlignment="1">
      <alignment vertical="center"/>
    </xf>
    <xf numFmtId="3" fontId="11" fillId="0" borderId="30" xfId="0" applyNumberFormat="1" applyFont="1" applyFill="1" applyBorder="1" applyAlignment="1">
      <alignment horizontal="center" vertical="center"/>
    </xf>
    <xf numFmtId="3" fontId="11" fillId="0" borderId="17" xfId="0" applyNumberFormat="1" applyFont="1" applyFill="1" applyBorder="1" applyAlignment="1">
      <alignment horizontal="center" vertical="center"/>
    </xf>
    <xf numFmtId="165" fontId="11" fillId="39" borderId="30" xfId="0" applyNumberFormat="1" applyFont="1" applyFill="1" applyBorder="1" applyAlignment="1">
      <alignment horizontal="right" vertical="center"/>
    </xf>
    <xf numFmtId="165" fontId="11" fillId="39" borderId="17" xfId="0" applyNumberFormat="1" applyFont="1" applyFill="1" applyBorder="1" applyAlignment="1">
      <alignment horizontal="right" vertical="center"/>
    </xf>
    <xf numFmtId="165" fontId="11" fillId="0" borderId="30" xfId="0" applyNumberFormat="1" applyFont="1" applyFill="1" applyBorder="1" applyAlignment="1">
      <alignment vertical="center" wrapText="1"/>
    </xf>
    <xf numFmtId="0" fontId="12" fillId="0" borderId="17" xfId="0" applyFont="1" applyFill="1" applyBorder="1" applyAlignment="1">
      <alignment vertical="center" wrapText="1"/>
    </xf>
    <xf numFmtId="165" fontId="11" fillId="0" borderId="40" xfId="0" applyNumberFormat="1" applyFont="1" applyFill="1" applyBorder="1" applyAlignment="1">
      <alignment horizontal="right" vertical="center"/>
    </xf>
    <xf numFmtId="165" fontId="11" fillId="0" borderId="10" xfId="0" applyNumberFormat="1" applyFont="1" applyFill="1" applyBorder="1" applyAlignment="1">
      <alignment horizontal="right" vertical="center"/>
    </xf>
    <xf numFmtId="165" fontId="87" fillId="0" borderId="16" xfId="0" applyNumberFormat="1" applyFont="1" applyFill="1" applyBorder="1" applyAlignment="1">
      <alignment horizontal="right" vertical="center"/>
    </xf>
    <xf numFmtId="0" fontId="2" fillId="39" borderId="56" xfId="0" applyFont="1" applyFill="1" applyBorder="1" applyAlignment="1">
      <alignment horizontal="center" vertical="center"/>
    </xf>
    <xf numFmtId="0" fontId="2" fillId="39" borderId="43" xfId="0" applyFont="1" applyFill="1" applyBorder="1" applyAlignment="1">
      <alignment horizontal="center" vertical="center"/>
    </xf>
    <xf numFmtId="0" fontId="2" fillId="39" borderId="57" xfId="0" applyFont="1" applyFill="1" applyBorder="1" applyAlignment="1">
      <alignment horizontal="center" vertical="center"/>
    </xf>
    <xf numFmtId="0" fontId="101" fillId="0" borderId="17" xfId="0" applyFont="1" applyFill="1" applyBorder="1" applyAlignment="1">
      <alignment horizontal="left" vertical="center" wrapText="1"/>
    </xf>
    <xf numFmtId="165" fontId="10" fillId="0" borderId="32" xfId="0" applyNumberFormat="1" applyFont="1" applyFill="1" applyBorder="1" applyAlignment="1">
      <alignment horizontal="right" vertical="center"/>
    </xf>
    <xf numFmtId="165" fontId="10" fillId="0" borderId="28" xfId="0" applyNumberFormat="1" applyFont="1" applyFill="1" applyBorder="1" applyAlignment="1">
      <alignment horizontal="right" vertical="center"/>
    </xf>
    <xf numFmtId="0" fontId="8" fillId="0" borderId="36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165" fontId="10" fillId="0" borderId="12" xfId="0" applyNumberFormat="1" applyFont="1" applyFill="1" applyBorder="1" applyAlignment="1">
      <alignment horizontal="right" vertical="center"/>
    </xf>
    <xf numFmtId="165" fontId="10" fillId="33" borderId="30" xfId="0" applyNumberFormat="1" applyFont="1" applyFill="1" applyBorder="1" applyAlignment="1">
      <alignment horizontal="right" vertical="center"/>
    </xf>
    <xf numFmtId="165" fontId="10" fillId="33" borderId="17" xfId="0" applyNumberFormat="1" applyFont="1" applyFill="1" applyBorder="1" applyAlignment="1">
      <alignment horizontal="right" vertical="center"/>
    </xf>
    <xf numFmtId="0" fontId="6" fillId="0" borderId="19" xfId="0" applyFont="1" applyBorder="1" applyAlignment="1">
      <alignment horizontal="center" vertical="center" wrapText="1"/>
    </xf>
    <xf numFmtId="0" fontId="21" fillId="0" borderId="58" xfId="0" applyFont="1" applyFill="1" applyBorder="1" applyAlignment="1">
      <alignment horizontal="center" vertical="center"/>
    </xf>
    <xf numFmtId="0" fontId="21" fillId="0" borderId="59" xfId="0" applyFont="1" applyFill="1" applyBorder="1" applyAlignment="1">
      <alignment horizontal="center" vertical="center"/>
    </xf>
    <xf numFmtId="165" fontId="87" fillId="0" borderId="12" xfId="0" applyNumberFormat="1" applyFont="1" applyFill="1" applyBorder="1" applyAlignment="1">
      <alignment horizontal="right" vertical="center"/>
    </xf>
    <xf numFmtId="165" fontId="86" fillId="0" borderId="30" xfId="0" applyNumberFormat="1" applyFont="1" applyFill="1" applyBorder="1" applyAlignment="1">
      <alignment horizontal="right" vertical="center"/>
    </xf>
    <xf numFmtId="165" fontId="86" fillId="0" borderId="16" xfId="0" applyNumberFormat="1" applyFont="1" applyFill="1" applyBorder="1" applyAlignment="1">
      <alignment horizontal="right" vertical="center"/>
    </xf>
    <xf numFmtId="3" fontId="9" fillId="39" borderId="38" xfId="0" applyNumberFormat="1" applyFont="1" applyFill="1" applyBorder="1" applyAlignment="1">
      <alignment horizontal="right" vertical="center"/>
    </xf>
    <xf numFmtId="165" fontId="17" fillId="39" borderId="13" xfId="0" applyNumberFormat="1" applyFont="1" applyFill="1" applyBorder="1" applyAlignment="1">
      <alignment horizontal="right" vertical="center"/>
    </xf>
    <xf numFmtId="165" fontId="17" fillId="39" borderId="14" xfId="0" applyNumberFormat="1" applyFont="1" applyFill="1" applyBorder="1" applyAlignment="1">
      <alignment horizontal="right" vertical="center"/>
    </xf>
    <xf numFmtId="0" fontId="87" fillId="0" borderId="30" xfId="0" applyFont="1" applyBorder="1" applyAlignment="1">
      <alignment horizontal="left" vertical="center" wrapText="1"/>
    </xf>
    <xf numFmtId="165" fontId="98" fillId="33" borderId="15" xfId="0" applyNumberFormat="1" applyFont="1" applyFill="1" applyBorder="1" applyAlignment="1">
      <alignment horizontal="right" vertical="center"/>
    </xf>
    <xf numFmtId="0" fontId="87" fillId="33" borderId="41" xfId="0" applyFont="1" applyFill="1" applyBorder="1" applyAlignment="1">
      <alignment horizontal="center" vertical="center"/>
    </xf>
    <xf numFmtId="0" fontId="87" fillId="33" borderId="22" xfId="0" applyFont="1" applyFill="1" applyBorder="1" applyAlignment="1">
      <alignment horizontal="center" vertical="center"/>
    </xf>
    <xf numFmtId="165" fontId="87" fillId="33" borderId="16" xfId="0" applyNumberFormat="1" applyFont="1" applyFill="1" applyBorder="1" applyAlignment="1">
      <alignment horizontal="center" vertical="center"/>
    </xf>
    <xf numFmtId="165" fontId="87" fillId="33" borderId="12" xfId="0" applyNumberFormat="1" applyFont="1" applyFill="1" applyBorder="1" applyAlignment="1">
      <alignment horizontal="center" vertical="center"/>
    </xf>
    <xf numFmtId="165" fontId="87" fillId="33" borderId="30" xfId="0" applyNumberFormat="1" applyFont="1" applyFill="1" applyBorder="1" applyAlignment="1">
      <alignment horizontal="center" vertical="center"/>
    </xf>
    <xf numFmtId="165" fontId="87" fillId="33" borderId="17" xfId="0" applyNumberFormat="1" applyFont="1" applyFill="1" applyBorder="1" applyAlignment="1">
      <alignment horizontal="center" vertical="center"/>
    </xf>
    <xf numFmtId="165" fontId="98" fillId="0" borderId="30" xfId="0" applyNumberFormat="1" applyFont="1" applyFill="1" applyBorder="1" applyAlignment="1">
      <alignment vertical="center"/>
    </xf>
    <xf numFmtId="165" fontId="98" fillId="0" borderId="17" xfId="0" applyNumberFormat="1" applyFont="1" applyFill="1" applyBorder="1" applyAlignment="1">
      <alignment vertical="center"/>
    </xf>
    <xf numFmtId="165" fontId="87" fillId="0" borderId="32" xfId="0" applyNumberFormat="1" applyFont="1" applyFill="1" applyBorder="1" applyAlignment="1">
      <alignment horizontal="right" vertical="center"/>
    </xf>
    <xf numFmtId="165" fontId="87" fillId="0" borderId="28" xfId="0" applyNumberFormat="1" applyFont="1" applyFill="1" applyBorder="1" applyAlignment="1">
      <alignment horizontal="right" vertical="center"/>
    </xf>
    <xf numFmtId="165" fontId="98" fillId="40" borderId="15" xfId="0" applyNumberFormat="1" applyFont="1" applyFill="1" applyBorder="1" applyAlignment="1">
      <alignment horizontal="right" vertical="center"/>
    </xf>
    <xf numFmtId="3" fontId="87" fillId="0" borderId="12" xfId="0" applyNumberFormat="1" applyFont="1" applyFill="1" applyBorder="1" applyAlignment="1">
      <alignment horizontal="right" vertical="center"/>
    </xf>
    <xf numFmtId="0" fontId="17" fillId="35" borderId="20" xfId="0" applyFont="1" applyFill="1" applyBorder="1" applyAlignment="1">
      <alignment horizontal="center" vertical="center"/>
    </xf>
    <xf numFmtId="0" fontId="17" fillId="35" borderId="46" xfId="0" applyFont="1" applyFill="1" applyBorder="1" applyAlignment="1">
      <alignment horizontal="center" vertical="center"/>
    </xf>
    <xf numFmtId="0" fontId="17" fillId="35" borderId="47" xfId="0" applyFont="1" applyFill="1" applyBorder="1" applyAlignment="1">
      <alignment horizontal="center" vertical="center"/>
    </xf>
    <xf numFmtId="0" fontId="17" fillId="35" borderId="48" xfId="0" applyFont="1" applyFill="1" applyBorder="1" applyAlignment="1">
      <alignment horizontal="center" vertical="center"/>
    </xf>
    <xf numFmtId="165" fontId="17" fillId="35" borderId="38" xfId="0" applyNumberFormat="1" applyFont="1" applyFill="1" applyBorder="1" applyAlignment="1">
      <alignment horizontal="right" vertical="center"/>
    </xf>
    <xf numFmtId="165" fontId="17" fillId="35" borderId="12" xfId="0" applyNumberFormat="1" applyFont="1" applyFill="1" applyBorder="1" applyAlignment="1">
      <alignment horizontal="right" vertical="center"/>
    </xf>
    <xf numFmtId="3" fontId="17" fillId="35" borderId="38" xfId="0" applyNumberFormat="1" applyFont="1" applyFill="1" applyBorder="1" applyAlignment="1">
      <alignment horizontal="right" vertical="center"/>
    </xf>
    <xf numFmtId="3" fontId="17" fillId="35" borderId="12" xfId="0" applyNumberFormat="1" applyFont="1" applyFill="1" applyBorder="1" applyAlignment="1">
      <alignment horizontal="right" vertical="center"/>
    </xf>
    <xf numFmtId="0" fontId="17" fillId="35" borderId="13" xfId="0" applyFont="1" applyFill="1" applyBorder="1" applyAlignment="1">
      <alignment horizontal="right"/>
    </xf>
    <xf numFmtId="0" fontId="17" fillId="35" borderId="14" xfId="0" applyFont="1" applyFill="1" applyBorder="1" applyAlignment="1">
      <alignment horizontal="right"/>
    </xf>
    <xf numFmtId="165" fontId="11" fillId="33" borderId="30" xfId="0" applyNumberFormat="1" applyFont="1" applyFill="1" applyBorder="1" applyAlignment="1">
      <alignment vertical="center"/>
    </xf>
    <xf numFmtId="165" fontId="11" fillId="33" borderId="17" xfId="0" applyNumberFormat="1" applyFont="1" applyFill="1" applyBorder="1" applyAlignment="1">
      <alignment vertical="center"/>
    </xf>
    <xf numFmtId="165" fontId="11" fillId="36" borderId="14" xfId="0" applyNumberFormat="1" applyFont="1" applyFill="1" applyBorder="1" applyAlignment="1">
      <alignment horizontal="right" vertical="center"/>
    </xf>
    <xf numFmtId="0" fontId="22" fillId="37" borderId="20" xfId="0" applyFont="1" applyFill="1" applyBorder="1" applyAlignment="1">
      <alignment horizontal="center" vertical="center"/>
    </xf>
    <xf numFmtId="0" fontId="22" fillId="37" borderId="46" xfId="0" applyFont="1" applyFill="1" applyBorder="1" applyAlignment="1">
      <alignment horizontal="center" vertical="center"/>
    </xf>
    <xf numFmtId="0" fontId="22" fillId="37" borderId="47" xfId="0" applyFont="1" applyFill="1" applyBorder="1" applyAlignment="1">
      <alignment horizontal="center" vertical="center"/>
    </xf>
    <xf numFmtId="0" fontId="22" fillId="37" borderId="48" xfId="0" applyFont="1" applyFill="1" applyBorder="1" applyAlignment="1">
      <alignment horizontal="center" vertical="center"/>
    </xf>
    <xf numFmtId="165" fontId="22" fillId="37" borderId="38" xfId="0" applyNumberFormat="1" applyFont="1" applyFill="1" applyBorder="1" applyAlignment="1">
      <alignment vertical="center"/>
    </xf>
    <xf numFmtId="165" fontId="22" fillId="37" borderId="12" xfId="0" applyNumberFormat="1" applyFont="1" applyFill="1" applyBorder="1" applyAlignment="1">
      <alignment vertical="center"/>
    </xf>
    <xf numFmtId="165" fontId="22" fillId="37" borderId="55" xfId="0" applyNumberFormat="1" applyFont="1" applyFill="1" applyBorder="1" applyAlignment="1">
      <alignment horizontal="right" vertical="center"/>
    </xf>
    <xf numFmtId="165" fontId="22" fillId="37" borderId="49" xfId="0" applyNumberFormat="1" applyFont="1" applyFill="1" applyBorder="1" applyAlignment="1">
      <alignment horizontal="right" vertical="center"/>
    </xf>
    <xf numFmtId="165" fontId="22" fillId="37" borderId="13" xfId="0" applyNumberFormat="1" applyFont="1" applyFill="1" applyBorder="1" applyAlignment="1">
      <alignment horizontal="right" vertical="center"/>
    </xf>
    <xf numFmtId="165" fontId="22" fillId="37" borderId="14" xfId="0" applyNumberFormat="1" applyFont="1" applyFill="1" applyBorder="1" applyAlignment="1">
      <alignment horizontal="right" vertical="center"/>
    </xf>
    <xf numFmtId="0" fontId="16" fillId="0" borderId="17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165" fontId="18" fillId="36" borderId="30" xfId="0" applyNumberFormat="1" applyFont="1" applyFill="1" applyBorder="1" applyAlignment="1">
      <alignment horizontal="center" vertical="center"/>
    </xf>
    <xf numFmtId="0" fontId="11" fillId="38" borderId="60" xfId="0" applyFont="1" applyFill="1" applyBorder="1" applyAlignment="1">
      <alignment horizontal="center" vertical="center"/>
    </xf>
    <xf numFmtId="0" fontId="11" fillId="38" borderId="61" xfId="0" applyFont="1" applyFill="1" applyBorder="1" applyAlignment="1">
      <alignment horizontal="center" vertical="center"/>
    </xf>
    <xf numFmtId="0" fontId="11" fillId="38" borderId="62" xfId="0" applyFont="1" applyFill="1" applyBorder="1" applyAlignment="1">
      <alignment horizontal="center" vertical="center"/>
    </xf>
    <xf numFmtId="0" fontId="11" fillId="38" borderId="63" xfId="0" applyFont="1" applyFill="1" applyBorder="1" applyAlignment="1">
      <alignment horizontal="center" vertical="center"/>
    </xf>
    <xf numFmtId="165" fontId="11" fillId="38" borderId="11" xfId="0" applyNumberFormat="1" applyFont="1" applyFill="1" applyBorder="1" applyAlignment="1">
      <alignment vertical="center"/>
    </xf>
    <xf numFmtId="165" fontId="11" fillId="38" borderId="34" xfId="0" applyNumberFormat="1" applyFont="1" applyFill="1" applyBorder="1" applyAlignment="1">
      <alignment vertical="center"/>
    </xf>
    <xf numFmtId="165" fontId="11" fillId="38" borderId="38" xfId="0" applyNumberFormat="1" applyFont="1" applyFill="1" applyBorder="1" applyAlignment="1">
      <alignment horizontal="right" vertical="center"/>
    </xf>
    <xf numFmtId="165" fontId="11" fillId="38" borderId="12" xfId="0" applyNumberFormat="1" applyFont="1" applyFill="1" applyBorder="1" applyAlignment="1">
      <alignment horizontal="right" vertical="center"/>
    </xf>
    <xf numFmtId="0" fontId="11" fillId="38" borderId="64" xfId="0" applyFont="1" applyFill="1" applyBorder="1" applyAlignment="1">
      <alignment horizontal="right"/>
    </xf>
    <xf numFmtId="0" fontId="11" fillId="38" borderId="65" xfId="0" applyFont="1" applyFill="1" applyBorder="1" applyAlignment="1">
      <alignment horizontal="right"/>
    </xf>
    <xf numFmtId="0" fontId="2" fillId="38" borderId="20" xfId="0" applyFont="1" applyFill="1" applyBorder="1" applyAlignment="1">
      <alignment horizontal="center" vertical="center"/>
    </xf>
    <xf numFmtId="0" fontId="2" fillId="38" borderId="52" xfId="0" applyFont="1" applyFill="1" applyBorder="1" applyAlignment="1">
      <alignment horizontal="center" vertical="center"/>
    </xf>
    <xf numFmtId="0" fontId="2" fillId="38" borderId="53" xfId="0" applyFont="1" applyFill="1" applyBorder="1" applyAlignment="1">
      <alignment horizontal="center" vertical="center"/>
    </xf>
    <xf numFmtId="0" fontId="2" fillId="38" borderId="47" xfId="0" applyFont="1" applyFill="1" applyBorder="1" applyAlignment="1">
      <alignment horizontal="center" vertical="center"/>
    </xf>
    <xf numFmtId="0" fontId="2" fillId="38" borderId="31" xfId="0" applyFont="1" applyFill="1" applyBorder="1" applyAlignment="1">
      <alignment horizontal="center" vertical="center"/>
    </xf>
    <xf numFmtId="0" fontId="2" fillId="38" borderId="37" xfId="0" applyFont="1" applyFill="1" applyBorder="1" applyAlignment="1">
      <alignment horizontal="center" vertical="center"/>
    </xf>
    <xf numFmtId="0" fontId="21" fillId="36" borderId="18" xfId="0" applyFont="1" applyFill="1" applyBorder="1" applyAlignment="1">
      <alignment horizontal="center" vertical="center"/>
    </xf>
    <xf numFmtId="0" fontId="21" fillId="36" borderId="33" xfId="0" applyFont="1" applyFill="1" applyBorder="1" applyAlignment="1">
      <alignment horizontal="center" vertical="center"/>
    </xf>
    <xf numFmtId="0" fontId="21" fillId="33" borderId="47" xfId="0" applyFont="1" applyFill="1" applyBorder="1" applyAlignment="1">
      <alignment horizontal="center" vertical="center"/>
    </xf>
    <xf numFmtId="0" fontId="21" fillId="36" borderId="48" xfId="0" applyFont="1" applyFill="1" applyBorder="1" applyAlignment="1">
      <alignment horizontal="center" vertical="center"/>
    </xf>
    <xf numFmtId="165" fontId="11" fillId="36" borderId="33" xfId="0" applyNumberFormat="1" applyFont="1" applyFill="1" applyBorder="1" applyAlignment="1">
      <alignment vertical="center"/>
    </xf>
    <xf numFmtId="165" fontId="11" fillId="36" borderId="16" xfId="0" applyNumberFormat="1" applyFont="1" applyFill="1" applyBorder="1" applyAlignment="1">
      <alignment vertical="center"/>
    </xf>
    <xf numFmtId="165" fontId="11" fillId="36" borderId="30" xfId="0" applyNumberFormat="1" applyFont="1" applyFill="1" applyBorder="1" applyAlignment="1">
      <alignment horizontal="right" vertical="center" wrapText="1"/>
    </xf>
    <xf numFmtId="165" fontId="11" fillId="36" borderId="12" xfId="0" applyNumberFormat="1" applyFont="1" applyFill="1" applyBorder="1" applyAlignment="1">
      <alignment horizontal="right" vertical="center" wrapText="1"/>
    </xf>
    <xf numFmtId="165" fontId="10" fillId="0" borderId="30" xfId="0" applyNumberFormat="1" applyFont="1" applyFill="1" applyBorder="1" applyAlignment="1">
      <alignment vertical="center"/>
    </xf>
    <xf numFmtId="165" fontId="10" fillId="0" borderId="17" xfId="0" applyNumberFormat="1" applyFont="1" applyFill="1" applyBorder="1" applyAlignment="1">
      <alignment vertical="center"/>
    </xf>
    <xf numFmtId="0" fontId="87" fillId="0" borderId="14" xfId="0" applyFont="1" applyFill="1" applyBorder="1" applyAlignment="1">
      <alignment horizontal="center" vertical="center" wrapText="1"/>
    </xf>
    <xf numFmtId="165" fontId="98" fillId="33" borderId="30" xfId="0" applyNumberFormat="1" applyFont="1" applyFill="1" applyBorder="1" applyAlignment="1">
      <alignment vertical="center"/>
    </xf>
    <xf numFmtId="165" fontId="98" fillId="33" borderId="17" xfId="0" applyNumberFormat="1" applyFont="1" applyFill="1" applyBorder="1" applyAlignment="1">
      <alignment vertical="center"/>
    </xf>
    <xf numFmtId="165" fontId="87" fillId="0" borderId="30" xfId="0" applyNumberFormat="1" applyFont="1" applyFill="1" applyBorder="1" applyAlignment="1">
      <alignment vertical="center"/>
    </xf>
    <xf numFmtId="165" fontId="87" fillId="0" borderId="17" xfId="0" applyNumberFormat="1" applyFont="1" applyFill="1" applyBorder="1" applyAlignment="1">
      <alignment vertical="center"/>
    </xf>
    <xf numFmtId="165" fontId="98" fillId="40" borderId="30" xfId="0" applyNumberFormat="1" applyFont="1" applyFill="1" applyBorder="1" applyAlignment="1">
      <alignment vertical="center"/>
    </xf>
    <xf numFmtId="165" fontId="98" fillId="40" borderId="16" xfId="0" applyNumberFormat="1" applyFont="1" applyFill="1" applyBorder="1" applyAlignment="1">
      <alignment vertical="center"/>
    </xf>
    <xf numFmtId="165" fontId="87" fillId="0" borderId="16" xfId="0" applyNumberFormat="1" applyFont="1" applyFill="1" applyBorder="1" applyAlignment="1">
      <alignment vertical="center"/>
    </xf>
    <xf numFmtId="165" fontId="88" fillId="0" borderId="32" xfId="0" applyNumberFormat="1" applyFont="1" applyFill="1" applyBorder="1" applyAlignment="1">
      <alignment horizontal="right" vertical="center"/>
    </xf>
    <xf numFmtId="165" fontId="88" fillId="0" borderId="29" xfId="0" applyNumberFormat="1" applyFont="1" applyFill="1" applyBorder="1" applyAlignment="1">
      <alignment horizontal="right" vertical="center"/>
    </xf>
    <xf numFmtId="165" fontId="88" fillId="33" borderId="30" xfId="0" applyNumberFormat="1" applyFont="1" applyFill="1" applyBorder="1" applyAlignment="1">
      <alignment horizontal="right" vertical="center"/>
    </xf>
    <xf numFmtId="165" fontId="88" fillId="33" borderId="17" xfId="0" applyNumberFormat="1" applyFont="1" applyFill="1" applyBorder="1" applyAlignment="1">
      <alignment horizontal="right" vertical="center"/>
    </xf>
    <xf numFmtId="165" fontId="98" fillId="0" borderId="16" xfId="0" applyNumberFormat="1" applyFont="1" applyFill="1" applyBorder="1" applyAlignment="1">
      <alignment vertical="center"/>
    </xf>
    <xf numFmtId="165" fontId="87" fillId="0" borderId="29" xfId="0" applyNumberFormat="1" applyFont="1" applyFill="1" applyBorder="1" applyAlignment="1">
      <alignment horizontal="right" vertical="center"/>
    </xf>
    <xf numFmtId="0" fontId="6" fillId="0" borderId="3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33" borderId="30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11" fillId="34" borderId="20" xfId="0" applyFont="1" applyFill="1" applyBorder="1" applyAlignment="1">
      <alignment horizontal="center" vertical="center"/>
    </xf>
    <xf numFmtId="0" fontId="11" fillId="34" borderId="46" xfId="0" applyFont="1" applyFill="1" applyBorder="1" applyAlignment="1">
      <alignment horizontal="center" vertical="center"/>
    </xf>
    <xf numFmtId="0" fontId="11" fillId="34" borderId="47" xfId="0" applyFont="1" applyFill="1" applyBorder="1" applyAlignment="1">
      <alignment horizontal="center" vertical="center"/>
    </xf>
    <xf numFmtId="0" fontId="11" fillId="34" borderId="48" xfId="0" applyFont="1" applyFill="1" applyBorder="1" applyAlignment="1">
      <alignment horizontal="center" vertical="center"/>
    </xf>
    <xf numFmtId="165" fontId="11" fillId="34" borderId="38" xfId="0" applyNumberFormat="1" applyFont="1" applyFill="1" applyBorder="1" applyAlignment="1">
      <alignment horizontal="right" vertical="center"/>
    </xf>
    <xf numFmtId="165" fontId="11" fillId="34" borderId="12" xfId="0" applyNumberFormat="1" applyFont="1" applyFill="1" applyBorder="1" applyAlignment="1">
      <alignment horizontal="right" vertical="center"/>
    </xf>
    <xf numFmtId="0" fontId="11" fillId="34" borderId="13" xfId="0" applyFont="1" applyFill="1" applyBorder="1" applyAlignment="1">
      <alignment horizontal="right"/>
    </xf>
    <xf numFmtId="0" fontId="11" fillId="34" borderId="14" xfId="0" applyFont="1" applyFill="1" applyBorder="1" applyAlignment="1">
      <alignment horizontal="right"/>
    </xf>
    <xf numFmtId="0" fontId="87" fillId="33" borderId="40" xfId="0" applyFont="1" applyFill="1" applyBorder="1" applyAlignment="1">
      <alignment horizontal="center" vertical="center" wrapText="1"/>
    </xf>
    <xf numFmtId="0" fontId="87" fillId="33" borderId="10" xfId="0" applyFont="1" applyFill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165" fontId="17" fillId="35" borderId="13" xfId="0" applyNumberFormat="1" applyFont="1" applyFill="1" applyBorder="1" applyAlignment="1">
      <alignment horizontal="right" vertical="center"/>
    </xf>
    <xf numFmtId="165" fontId="17" fillId="35" borderId="14" xfId="0" applyNumberFormat="1" applyFont="1" applyFill="1" applyBorder="1" applyAlignment="1">
      <alignment horizontal="right" vertical="center"/>
    </xf>
    <xf numFmtId="165" fontId="87" fillId="33" borderId="12" xfId="0" applyNumberFormat="1" applyFont="1" applyFill="1" applyBorder="1" applyAlignment="1">
      <alignment horizontal="right" vertical="center"/>
    </xf>
    <xf numFmtId="165" fontId="102" fillId="0" borderId="30" xfId="0" applyNumberFormat="1" applyFont="1" applyFill="1" applyBorder="1" applyAlignment="1">
      <alignment horizontal="right" vertical="center"/>
    </xf>
    <xf numFmtId="165" fontId="102" fillId="0" borderId="16" xfId="0" applyNumberFormat="1" applyFont="1" applyFill="1" applyBorder="1" applyAlignment="1">
      <alignment horizontal="right" vertical="center"/>
    </xf>
    <xf numFmtId="0" fontId="86" fillId="0" borderId="40" xfId="0" applyFont="1" applyFill="1" applyBorder="1" applyAlignment="1">
      <alignment horizontal="center" vertical="center" wrapText="1"/>
    </xf>
    <xf numFmtId="0" fontId="86" fillId="0" borderId="10" xfId="0" applyFont="1" applyBorder="1" applyAlignment="1">
      <alignment horizontal="center" vertical="center" wrapText="1"/>
    </xf>
    <xf numFmtId="165" fontId="86" fillId="0" borderId="30" xfId="0" applyNumberFormat="1" applyFont="1" applyFill="1" applyBorder="1" applyAlignment="1">
      <alignment horizontal="center" vertical="center"/>
    </xf>
    <xf numFmtId="165" fontId="86" fillId="0" borderId="12" xfId="0" applyNumberFormat="1" applyFont="1" applyFill="1" applyBorder="1" applyAlignment="1">
      <alignment horizontal="center" vertical="center"/>
    </xf>
    <xf numFmtId="3" fontId="87" fillId="0" borderId="40" xfId="0" applyNumberFormat="1" applyFont="1" applyFill="1" applyBorder="1" applyAlignment="1">
      <alignment horizontal="center" vertical="center" wrapText="1"/>
    </xf>
    <xf numFmtId="165" fontId="87" fillId="33" borderId="15" xfId="0" applyNumberFormat="1" applyFont="1" applyFill="1" applyBorder="1" applyAlignment="1">
      <alignment horizontal="right" vertical="center"/>
    </xf>
    <xf numFmtId="0" fontId="24" fillId="38" borderId="0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87" fillId="0" borderId="36" xfId="0" applyFont="1" applyFill="1" applyBorder="1" applyAlignment="1">
      <alignment horizontal="center" vertical="center"/>
    </xf>
    <xf numFmtId="0" fontId="87" fillId="0" borderId="26" xfId="0" applyFont="1" applyFill="1" applyBorder="1" applyAlignment="1">
      <alignment horizontal="left" vertical="center" wrapText="1"/>
    </xf>
    <xf numFmtId="0" fontId="87" fillId="0" borderId="48" xfId="0" applyFont="1" applyFill="1" applyBorder="1" applyAlignment="1">
      <alignment horizontal="left" vertical="center" wrapText="1"/>
    </xf>
    <xf numFmtId="165" fontId="98" fillId="33" borderId="12" xfId="0" applyNumberFormat="1" applyFont="1" applyFill="1" applyBorder="1" applyAlignment="1">
      <alignment horizontal="right" vertical="center"/>
    </xf>
    <xf numFmtId="0" fontId="33" fillId="37" borderId="20" xfId="50" applyFont="1" applyFill="1" applyBorder="1" applyAlignment="1">
      <alignment horizontal="center" vertical="center"/>
      <protection/>
    </xf>
    <xf numFmtId="0" fontId="33" fillId="37" borderId="46" xfId="50" applyFont="1" applyFill="1" applyBorder="1" applyAlignment="1">
      <alignment horizontal="center" vertical="center"/>
      <protection/>
    </xf>
    <xf numFmtId="0" fontId="33" fillId="37" borderId="47" xfId="50" applyFont="1" applyFill="1" applyBorder="1" applyAlignment="1">
      <alignment horizontal="center" vertical="center"/>
      <protection/>
    </xf>
    <xf numFmtId="0" fontId="33" fillId="37" borderId="48" xfId="50" applyFont="1" applyFill="1" applyBorder="1" applyAlignment="1">
      <alignment horizontal="center" vertical="center"/>
      <protection/>
    </xf>
    <xf numFmtId="165" fontId="33" fillId="37" borderId="13" xfId="50" applyNumberFormat="1" applyFont="1" applyFill="1" applyBorder="1" applyAlignment="1">
      <alignment horizontal="right" vertical="center"/>
      <protection/>
    </xf>
    <xf numFmtId="165" fontId="33" fillId="37" borderId="14" xfId="50" applyNumberFormat="1" applyFont="1" applyFill="1" applyBorder="1" applyAlignment="1">
      <alignment horizontal="right" vertical="center"/>
      <protection/>
    </xf>
    <xf numFmtId="0" fontId="0" fillId="0" borderId="41" xfId="50" applyFont="1" applyBorder="1" applyAlignment="1">
      <alignment horizontal="center" vertical="center" wrapText="1"/>
      <protection/>
    </xf>
    <xf numFmtId="0" fontId="0" fillId="0" borderId="22" xfId="50" applyFont="1" applyBorder="1" applyAlignment="1">
      <alignment horizontal="center" vertical="center" wrapText="1"/>
      <protection/>
    </xf>
    <xf numFmtId="0" fontId="0" fillId="0" borderId="30" xfId="50" applyFont="1" applyBorder="1" applyAlignment="1">
      <alignment horizontal="left" vertical="center"/>
      <protection/>
    </xf>
    <xf numFmtId="0" fontId="0" fillId="0" borderId="17" xfId="50" applyFont="1" applyBorder="1" applyAlignment="1">
      <alignment horizontal="left" vertical="center"/>
      <protection/>
    </xf>
    <xf numFmtId="165" fontId="7" fillId="0" borderId="40" xfId="50" applyNumberFormat="1" applyFont="1" applyBorder="1" applyAlignment="1">
      <alignment vertical="center"/>
      <protection/>
    </xf>
    <xf numFmtId="165" fontId="7" fillId="0" borderId="10" xfId="50" applyNumberFormat="1" applyFont="1" applyBorder="1" applyAlignment="1">
      <alignment vertical="center"/>
      <protection/>
    </xf>
    <xf numFmtId="0" fontId="0" fillId="0" borderId="30" xfId="50" applyFont="1" applyBorder="1" applyAlignment="1">
      <alignment horizontal="left" vertical="center"/>
      <protection/>
    </xf>
    <xf numFmtId="0" fontId="0" fillId="33" borderId="22" xfId="50" applyFont="1" applyFill="1" applyBorder="1" applyAlignment="1">
      <alignment horizontal="center" vertical="center"/>
      <protection/>
    </xf>
    <xf numFmtId="0" fontId="0" fillId="33" borderId="50" xfId="50" applyFont="1" applyFill="1" applyBorder="1" applyAlignment="1">
      <alignment horizontal="center" vertical="center"/>
      <protection/>
    </xf>
    <xf numFmtId="0" fontId="0" fillId="33" borderId="30" xfId="50" applyFont="1" applyFill="1" applyBorder="1" applyAlignment="1">
      <alignment horizontal="left" vertical="center" wrapText="1"/>
      <protection/>
    </xf>
    <xf numFmtId="0" fontId="0" fillId="33" borderId="17" xfId="50" applyFont="1" applyFill="1" applyBorder="1" applyAlignment="1">
      <alignment horizontal="left" vertical="center" wrapText="1"/>
      <protection/>
    </xf>
    <xf numFmtId="165" fontId="7" fillId="33" borderId="40" xfId="50" applyNumberFormat="1" applyFont="1" applyFill="1" applyBorder="1" applyAlignment="1">
      <alignment horizontal="right" vertical="center"/>
      <protection/>
    </xf>
    <xf numFmtId="165" fontId="7" fillId="33" borderId="10" xfId="50" applyNumberFormat="1" applyFont="1" applyFill="1" applyBorder="1" applyAlignment="1">
      <alignment horizontal="right" vertical="center"/>
      <protection/>
    </xf>
    <xf numFmtId="0" fontId="0" fillId="33" borderId="15" xfId="50" applyFont="1" applyFill="1" applyBorder="1" applyAlignment="1">
      <alignment horizontal="left" vertical="center" wrapText="1"/>
      <protection/>
    </xf>
    <xf numFmtId="0" fontId="0" fillId="33" borderId="15" xfId="50" applyFont="1" applyFill="1" applyBorder="1" applyAlignment="1">
      <alignment horizontal="left" vertical="center" wrapText="1"/>
      <protection/>
    </xf>
    <xf numFmtId="165" fontId="7" fillId="33" borderId="39" xfId="50" applyNumberFormat="1" applyFont="1" applyFill="1" applyBorder="1" applyAlignment="1">
      <alignment vertical="center"/>
      <protection/>
    </xf>
    <xf numFmtId="0" fontId="9" fillId="38" borderId="0" xfId="50" applyFont="1" applyFill="1" applyAlignment="1">
      <alignment horizontal="center" vertical="center"/>
      <protection/>
    </xf>
    <xf numFmtId="0" fontId="9" fillId="38" borderId="0" xfId="50" applyFont="1" applyFill="1" applyBorder="1" applyAlignment="1">
      <alignment horizontal="center" vertical="center"/>
      <protection/>
    </xf>
    <xf numFmtId="0" fontId="7" fillId="38" borderId="38" xfId="50" applyFont="1" applyFill="1" applyBorder="1" applyAlignment="1">
      <alignment horizontal="center" vertical="center"/>
      <protection/>
    </xf>
    <xf numFmtId="0" fontId="7" fillId="41" borderId="17" xfId="50" applyFont="1" applyFill="1" applyBorder="1" applyAlignment="1">
      <alignment horizontal="center" vertical="center"/>
      <protection/>
    </xf>
    <xf numFmtId="0" fontId="7" fillId="38" borderId="64" xfId="50" applyFont="1" applyFill="1" applyBorder="1" applyAlignment="1">
      <alignment horizontal="center" vertical="center"/>
      <protection/>
    </xf>
    <xf numFmtId="0" fontId="7" fillId="38" borderId="39" xfId="50" applyFont="1" applyFill="1" applyBorder="1" applyAlignment="1">
      <alignment horizontal="center" vertical="center"/>
      <protection/>
    </xf>
    <xf numFmtId="0" fontId="7" fillId="33" borderId="51" xfId="50" applyFont="1" applyFill="1" applyBorder="1" applyAlignment="1">
      <alignment horizontal="center" vertical="center"/>
      <protection/>
    </xf>
    <xf numFmtId="0" fontId="7" fillId="33" borderId="23" xfId="50" applyFont="1" applyFill="1" applyBorder="1" applyAlignment="1">
      <alignment horizontal="center" vertical="center"/>
      <protection/>
    </xf>
    <xf numFmtId="0" fontId="7" fillId="33" borderId="68" xfId="50" applyFont="1" applyFill="1" applyBorder="1" applyAlignment="1">
      <alignment horizontal="center" vertical="center"/>
      <protection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no 2" xfId="50"/>
    <cellStyle name="Normalno 3" xfId="51"/>
    <cellStyle name="Normalno 3 2" xfId="52"/>
    <cellStyle name="Percent" xfId="53"/>
    <cellStyle name="Povezana ćelija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IV283"/>
  <sheetViews>
    <sheetView tabSelected="1" view="pageBreakPreview" zoomScale="70" zoomScaleNormal="70" zoomScaleSheetLayoutView="70" zoomScalePageLayoutView="0" workbookViewId="0" topLeftCell="A1">
      <selection activeCell="B160" sqref="B160:C161"/>
    </sheetView>
  </sheetViews>
  <sheetFormatPr defaultColWidth="9.140625" defaultRowHeight="12.75"/>
  <cols>
    <col min="1" max="1" width="3.00390625" style="251" customWidth="1"/>
    <col min="2" max="2" width="4.28125" style="1" customWidth="1"/>
    <col min="3" max="3" width="59.8515625" style="1" customWidth="1"/>
    <col min="4" max="4" width="20.140625" style="1" customWidth="1"/>
    <col min="5" max="5" width="20.7109375" style="1" hidden="1" customWidth="1"/>
    <col min="6" max="6" width="19.8515625" style="1" hidden="1" customWidth="1"/>
    <col min="7" max="7" width="18.421875" style="1" customWidth="1"/>
    <col min="8" max="8" width="17.421875" style="165" hidden="1" customWidth="1"/>
    <col min="9" max="9" width="18.57421875" style="1" customWidth="1"/>
    <col min="10" max="10" width="20.7109375" style="146" customWidth="1"/>
    <col min="11" max="11" width="20.57421875" style="1" customWidth="1"/>
    <col min="12" max="12" width="23.28125" style="1" customWidth="1"/>
    <col min="13" max="13" width="2.7109375" style="95" hidden="1" customWidth="1"/>
    <col min="14" max="14" width="0" style="95" hidden="1" customWidth="1"/>
    <col min="15" max="15" width="5.421875" style="95" hidden="1" customWidth="1"/>
    <col min="16" max="16" width="12.8515625" style="95" hidden="1" customWidth="1"/>
    <col min="17" max="17" width="12.7109375" style="95" hidden="1" customWidth="1"/>
    <col min="18" max="18" width="17.421875" style="95" hidden="1" customWidth="1"/>
    <col min="19" max="19" width="54.8515625" style="95" hidden="1" customWidth="1"/>
    <col min="20" max="20" width="12.140625" style="95" customWidth="1"/>
    <col min="21" max="21" width="20.7109375" style="95" customWidth="1"/>
    <col min="22" max="22" width="11.421875" style="1" bestFit="1" customWidth="1"/>
    <col min="23" max="23" width="32.8515625" style="1" customWidth="1"/>
    <col min="24" max="16384" width="9.140625" style="1" customWidth="1"/>
  </cols>
  <sheetData>
    <row r="1" spans="2:12" ht="17.25" customHeight="1">
      <c r="B1" s="506"/>
      <c r="C1" s="506"/>
      <c r="D1" s="506"/>
      <c r="E1" s="506"/>
      <c r="F1" s="506"/>
      <c r="G1" s="506"/>
      <c r="H1" s="506"/>
      <c r="I1" s="506"/>
      <c r="J1" s="506"/>
      <c r="K1" s="506"/>
      <c r="L1" s="506"/>
    </row>
    <row r="2" spans="2:12" ht="30" customHeight="1">
      <c r="B2" s="540" t="s">
        <v>145</v>
      </c>
      <c r="C2" s="540"/>
      <c r="D2" s="540"/>
      <c r="E2" s="540"/>
      <c r="F2" s="540"/>
      <c r="G2" s="540"/>
      <c r="H2" s="540"/>
      <c r="I2" s="540"/>
      <c r="J2" s="540"/>
      <c r="K2" s="540"/>
      <c r="L2" s="540"/>
    </row>
    <row r="3" spans="2:12" ht="31.5" customHeight="1">
      <c r="B3" s="541"/>
      <c r="C3" s="541"/>
      <c r="D3" s="541"/>
      <c r="E3" s="541"/>
      <c r="F3" s="541"/>
      <c r="G3" s="541"/>
      <c r="H3" s="541"/>
      <c r="I3" s="541"/>
      <c r="J3" s="541"/>
      <c r="K3" s="541"/>
      <c r="L3" s="541"/>
    </row>
    <row r="4" spans="2:12" ht="26.25" customHeight="1">
      <c r="B4" s="542" t="s">
        <v>146</v>
      </c>
      <c r="C4" s="542"/>
      <c r="D4" s="542"/>
      <c r="E4" s="542"/>
      <c r="F4" s="542"/>
      <c r="G4" s="542"/>
      <c r="H4" s="542"/>
      <c r="I4" s="542"/>
      <c r="J4" s="542"/>
      <c r="K4" s="542"/>
      <c r="L4" s="542"/>
    </row>
    <row r="5" spans="2:12" ht="13.5" customHeight="1">
      <c r="B5" s="543"/>
      <c r="C5" s="543"/>
      <c r="D5" s="543"/>
      <c r="E5" s="543"/>
      <c r="F5" s="543"/>
      <c r="G5" s="543"/>
      <c r="H5" s="543"/>
      <c r="I5" s="543"/>
      <c r="J5" s="543"/>
      <c r="K5" s="543"/>
      <c r="L5" s="543"/>
    </row>
    <row r="6" spans="2:12" ht="38.25" customHeight="1">
      <c r="B6" s="544" t="s">
        <v>191</v>
      </c>
      <c r="C6" s="544"/>
      <c r="D6" s="544"/>
      <c r="E6" s="544"/>
      <c r="F6" s="544"/>
      <c r="G6" s="544"/>
      <c r="H6" s="544"/>
      <c r="I6" s="544"/>
      <c r="J6" s="544"/>
      <c r="K6" s="544"/>
      <c r="L6" s="544"/>
    </row>
    <row r="7" spans="2:12" ht="23.25" customHeight="1" thickBot="1">
      <c r="B7" s="545"/>
      <c r="C7" s="545"/>
      <c r="D7" s="545"/>
      <c r="E7" s="545"/>
      <c r="F7" s="545"/>
      <c r="G7" s="545"/>
      <c r="H7" s="545"/>
      <c r="I7" s="545"/>
      <c r="J7" s="545"/>
      <c r="K7" s="545"/>
      <c r="L7" s="545"/>
    </row>
    <row r="8" spans="1:19" s="11" customFormat="1" ht="27.75" customHeight="1" thickBot="1">
      <c r="A8" s="306"/>
      <c r="B8" s="472" t="s">
        <v>103</v>
      </c>
      <c r="C8" s="473"/>
      <c r="D8" s="473"/>
      <c r="E8" s="473"/>
      <c r="F8" s="473"/>
      <c r="G8" s="473"/>
      <c r="H8" s="473"/>
      <c r="I8" s="473"/>
      <c r="J8" s="473"/>
      <c r="K8" s="473"/>
      <c r="L8" s="474"/>
      <c r="M8" s="80"/>
      <c r="N8" s="80"/>
      <c r="O8" s="80"/>
      <c r="P8" s="80"/>
      <c r="Q8" s="80"/>
      <c r="R8" s="80"/>
      <c r="S8" s="80"/>
    </row>
    <row r="9" spans="1:21" s="23" customFormat="1" ht="15.75" customHeight="1">
      <c r="A9" s="307"/>
      <c r="B9" s="507" t="s">
        <v>0</v>
      </c>
      <c r="C9" s="508"/>
      <c r="D9" s="418" t="s">
        <v>147</v>
      </c>
      <c r="E9" s="422" t="s">
        <v>109</v>
      </c>
      <c r="F9" s="496" t="s">
        <v>129</v>
      </c>
      <c r="G9" s="418" t="s">
        <v>151</v>
      </c>
      <c r="H9" s="418"/>
      <c r="I9" s="418"/>
      <c r="J9" s="418"/>
      <c r="K9" s="418"/>
      <c r="L9" s="456" t="s">
        <v>1</v>
      </c>
      <c r="M9" s="96"/>
      <c r="N9" s="96"/>
      <c r="O9" s="96"/>
      <c r="P9" s="96"/>
      <c r="Q9" s="96"/>
      <c r="R9" s="96"/>
      <c r="S9" s="96"/>
      <c r="T9" s="96"/>
      <c r="U9" s="96"/>
    </row>
    <row r="10" spans="1:21" s="23" customFormat="1" ht="15.75" customHeight="1">
      <c r="A10" s="307"/>
      <c r="B10" s="507"/>
      <c r="C10" s="508"/>
      <c r="D10" s="419"/>
      <c r="E10" s="423"/>
      <c r="F10" s="497"/>
      <c r="G10" s="457" t="s">
        <v>2</v>
      </c>
      <c r="H10" s="458" t="s">
        <v>115</v>
      </c>
      <c r="I10" s="416" t="s">
        <v>3</v>
      </c>
      <c r="J10" s="420" t="s">
        <v>119</v>
      </c>
      <c r="K10" s="201" t="s">
        <v>4</v>
      </c>
      <c r="L10" s="456"/>
      <c r="M10" s="96"/>
      <c r="N10" s="96"/>
      <c r="O10" s="96"/>
      <c r="P10" s="96"/>
      <c r="Q10" s="96"/>
      <c r="R10" s="96"/>
      <c r="S10" s="96"/>
      <c r="T10" s="96"/>
      <c r="U10" s="96"/>
    </row>
    <row r="11" spans="1:21" s="23" customFormat="1" ht="24.75" customHeight="1">
      <c r="A11" s="307"/>
      <c r="B11" s="507"/>
      <c r="C11" s="508"/>
      <c r="D11" s="419"/>
      <c r="E11" s="424"/>
      <c r="F11" s="498"/>
      <c r="G11" s="418"/>
      <c r="H11" s="459"/>
      <c r="I11" s="417"/>
      <c r="J11" s="421"/>
      <c r="K11" s="300" t="s">
        <v>5</v>
      </c>
      <c r="L11" s="4" t="s">
        <v>6</v>
      </c>
      <c r="M11" s="96"/>
      <c r="N11" s="96"/>
      <c r="O11" s="96"/>
      <c r="P11" s="96"/>
      <c r="Q11" s="96"/>
      <c r="R11" s="96"/>
      <c r="S11" s="96"/>
      <c r="T11" s="96"/>
      <c r="U11" s="96"/>
    </row>
    <row r="12" spans="1:21" s="45" customFormat="1" ht="21" customHeight="1">
      <c r="A12" s="308"/>
      <c r="B12" s="389" t="s">
        <v>7</v>
      </c>
      <c r="C12" s="406" t="s">
        <v>104</v>
      </c>
      <c r="D12" s="427">
        <v>350000</v>
      </c>
      <c r="E12" s="395"/>
      <c r="F12" s="412"/>
      <c r="G12" s="502" t="s">
        <v>11</v>
      </c>
      <c r="H12" s="298"/>
      <c r="I12" s="399">
        <f>D12*0.85</f>
        <v>297500</v>
      </c>
      <c r="J12" s="294"/>
      <c r="K12" s="202">
        <f>D12*0.15</f>
        <v>52500</v>
      </c>
      <c r="L12" s="499" t="s">
        <v>137</v>
      </c>
      <c r="M12" s="97"/>
      <c r="N12" s="97"/>
      <c r="O12" s="97"/>
      <c r="P12" s="97"/>
      <c r="Q12" s="97"/>
      <c r="R12" s="97"/>
      <c r="S12" s="97"/>
      <c r="T12" s="98"/>
      <c r="U12" s="98"/>
    </row>
    <row r="13" spans="1:21" s="45" customFormat="1" ht="22.5" customHeight="1">
      <c r="A13" s="308"/>
      <c r="B13" s="390"/>
      <c r="C13" s="494"/>
      <c r="D13" s="427"/>
      <c r="E13" s="396"/>
      <c r="F13" s="413"/>
      <c r="G13" s="502"/>
      <c r="H13" s="299"/>
      <c r="I13" s="400"/>
      <c r="J13" s="296"/>
      <c r="K13" s="202"/>
      <c r="L13" s="500"/>
      <c r="M13" s="97"/>
      <c r="N13" s="97"/>
      <c r="O13" s="97"/>
      <c r="P13" s="97"/>
      <c r="Q13" s="97"/>
      <c r="R13" s="97"/>
      <c r="S13" s="97"/>
      <c r="T13" s="98"/>
      <c r="U13" s="98"/>
    </row>
    <row r="14" spans="1:21" s="45" customFormat="1" ht="24.75" customHeight="1">
      <c r="A14" s="308"/>
      <c r="B14" s="389" t="s">
        <v>9</v>
      </c>
      <c r="C14" s="520" t="s">
        <v>111</v>
      </c>
      <c r="D14" s="613">
        <v>750000</v>
      </c>
      <c r="E14" s="395"/>
      <c r="F14" s="429"/>
      <c r="G14" s="465"/>
      <c r="H14" s="297"/>
      <c r="I14" s="399">
        <f>D14*0.8</f>
        <v>600000</v>
      </c>
      <c r="J14" s="295"/>
      <c r="K14" s="304">
        <f>D14*0.2</f>
        <v>150000</v>
      </c>
      <c r="L14" s="499" t="s">
        <v>137</v>
      </c>
      <c r="M14" s="97"/>
      <c r="N14" s="97"/>
      <c r="O14" s="97"/>
      <c r="P14" s="97"/>
      <c r="Q14" s="97"/>
      <c r="R14" s="97"/>
      <c r="S14" s="97"/>
      <c r="T14" s="98"/>
      <c r="U14" s="98"/>
    </row>
    <row r="15" spans="1:25" s="45" customFormat="1" ht="12" customHeight="1">
      <c r="A15" s="308"/>
      <c r="B15" s="390"/>
      <c r="C15" s="520"/>
      <c r="D15" s="614"/>
      <c r="E15" s="396"/>
      <c r="F15" s="430"/>
      <c r="G15" s="612"/>
      <c r="H15" s="301"/>
      <c r="I15" s="400"/>
      <c r="J15" s="295"/>
      <c r="K15" s="202"/>
      <c r="L15" s="500"/>
      <c r="M15" s="97"/>
      <c r="N15" s="97"/>
      <c r="O15" s="97"/>
      <c r="P15" s="97"/>
      <c r="Q15" s="97"/>
      <c r="R15" s="97"/>
      <c r="S15" s="97"/>
      <c r="T15" s="132"/>
      <c r="U15" s="132"/>
      <c r="V15" s="133"/>
      <c r="W15" s="133"/>
      <c r="X15" s="133"/>
      <c r="Y15" s="133"/>
    </row>
    <row r="16" spans="1:21" s="203" customFormat="1" ht="21" customHeight="1">
      <c r="A16" s="308"/>
      <c r="B16" s="501" t="s">
        <v>10</v>
      </c>
      <c r="C16" s="407" t="s">
        <v>149</v>
      </c>
      <c r="D16" s="427">
        <v>20700</v>
      </c>
      <c r="E16" s="441"/>
      <c r="F16" s="495"/>
      <c r="G16" s="502"/>
      <c r="H16" s="298"/>
      <c r="I16" s="425"/>
      <c r="J16" s="294"/>
      <c r="K16" s="202">
        <f>D16</f>
        <v>20700</v>
      </c>
      <c r="L16" s="499" t="s">
        <v>137</v>
      </c>
      <c r="M16" s="97"/>
      <c r="N16" s="97"/>
      <c r="O16" s="97"/>
      <c r="P16" s="97"/>
      <c r="Q16" s="97"/>
      <c r="R16" s="97"/>
      <c r="S16" s="97"/>
      <c r="T16" s="98"/>
      <c r="U16" s="98"/>
    </row>
    <row r="17" spans="1:21" s="203" customFormat="1" ht="16.5" customHeight="1">
      <c r="A17" s="308"/>
      <c r="B17" s="390"/>
      <c r="C17" s="494"/>
      <c r="D17" s="427"/>
      <c r="E17" s="396"/>
      <c r="F17" s="413"/>
      <c r="G17" s="502"/>
      <c r="H17" s="299"/>
      <c r="I17" s="400"/>
      <c r="J17" s="296"/>
      <c r="K17" s="202"/>
      <c r="L17" s="500"/>
      <c r="M17" s="97"/>
      <c r="N17" s="97"/>
      <c r="O17" s="97"/>
      <c r="P17" s="97"/>
      <c r="Q17" s="97"/>
      <c r="R17" s="97"/>
      <c r="S17" s="97"/>
      <c r="T17" s="98"/>
      <c r="U17" s="98"/>
    </row>
    <row r="18" spans="1:21" s="203" customFormat="1" ht="21" customHeight="1">
      <c r="A18" s="308"/>
      <c r="B18" s="501" t="s">
        <v>13</v>
      </c>
      <c r="C18" s="407" t="s">
        <v>148</v>
      </c>
      <c r="D18" s="427">
        <v>45000</v>
      </c>
      <c r="E18" s="441"/>
      <c r="F18" s="495"/>
      <c r="G18" s="502"/>
      <c r="H18" s="337"/>
      <c r="I18" s="425"/>
      <c r="J18" s="335"/>
      <c r="K18" s="202">
        <f>D18</f>
        <v>45000</v>
      </c>
      <c r="L18" s="383" t="s">
        <v>108</v>
      </c>
      <c r="M18" s="97"/>
      <c r="N18" s="97"/>
      <c r="O18" s="97"/>
      <c r="P18" s="97"/>
      <c r="Q18" s="97"/>
      <c r="R18" s="97"/>
      <c r="S18" s="97"/>
      <c r="T18" s="98"/>
      <c r="U18" s="98"/>
    </row>
    <row r="19" spans="1:21" s="203" customFormat="1" ht="17.25" customHeight="1">
      <c r="A19" s="308"/>
      <c r="B19" s="390"/>
      <c r="C19" s="494"/>
      <c r="D19" s="427"/>
      <c r="E19" s="396"/>
      <c r="F19" s="413"/>
      <c r="G19" s="502"/>
      <c r="H19" s="341"/>
      <c r="I19" s="400"/>
      <c r="J19" s="336"/>
      <c r="K19" s="202"/>
      <c r="L19" s="384"/>
      <c r="M19" s="97"/>
      <c r="N19" s="97"/>
      <c r="O19" s="97"/>
      <c r="P19" s="97"/>
      <c r="Q19" s="97"/>
      <c r="R19" s="97"/>
      <c r="S19" s="97"/>
      <c r="T19" s="98"/>
      <c r="U19" s="98"/>
    </row>
    <row r="20" spans="1:21" s="45" customFormat="1" ht="21" customHeight="1">
      <c r="A20" s="308"/>
      <c r="B20" s="501" t="s">
        <v>15</v>
      </c>
      <c r="C20" s="622" t="s">
        <v>166</v>
      </c>
      <c r="D20" s="427">
        <v>199000</v>
      </c>
      <c r="E20" s="395">
        <v>0</v>
      </c>
      <c r="F20" s="412"/>
      <c r="G20" s="502" t="s">
        <v>11</v>
      </c>
      <c r="H20" s="298"/>
      <c r="I20" s="425">
        <f>D20*0.8</f>
        <v>159200</v>
      </c>
      <c r="J20" s="294"/>
      <c r="K20" s="202"/>
      <c r="L20" s="383" t="s">
        <v>36</v>
      </c>
      <c r="M20" s="97"/>
      <c r="N20" s="97"/>
      <c r="O20" s="97"/>
      <c r="P20" s="97"/>
      <c r="Q20" s="97"/>
      <c r="R20" s="97"/>
      <c r="S20" s="97"/>
      <c r="T20" s="98"/>
      <c r="U20" s="98"/>
    </row>
    <row r="21" spans="1:21" s="45" customFormat="1" ht="24.75" customHeight="1">
      <c r="A21" s="308"/>
      <c r="B21" s="390"/>
      <c r="C21" s="403"/>
      <c r="D21" s="427"/>
      <c r="E21" s="396"/>
      <c r="F21" s="413"/>
      <c r="G21" s="502"/>
      <c r="H21" s="299"/>
      <c r="I21" s="400"/>
      <c r="J21" s="296"/>
      <c r="K21" s="202">
        <f>D20*0.2</f>
        <v>39800</v>
      </c>
      <c r="L21" s="384"/>
      <c r="M21" s="97"/>
      <c r="N21" s="97"/>
      <c r="O21" s="97"/>
      <c r="P21" s="97"/>
      <c r="Q21" s="97"/>
      <c r="R21" s="97"/>
      <c r="S21" s="97"/>
      <c r="T21" s="98"/>
      <c r="U21" s="98"/>
    </row>
    <row r="22" spans="1:21" s="203" customFormat="1" ht="21" customHeight="1">
      <c r="A22" s="308"/>
      <c r="B22" s="501" t="s">
        <v>16</v>
      </c>
      <c r="C22" s="622" t="s">
        <v>167</v>
      </c>
      <c r="D22" s="427">
        <v>199000</v>
      </c>
      <c r="E22" s="395">
        <v>0</v>
      </c>
      <c r="F22" s="412"/>
      <c r="G22" s="502" t="s">
        <v>11</v>
      </c>
      <c r="H22" s="337"/>
      <c r="I22" s="425">
        <f>D22*0.8</f>
        <v>159200</v>
      </c>
      <c r="J22" s="335"/>
      <c r="K22" s="202"/>
      <c r="L22" s="383" t="s">
        <v>36</v>
      </c>
      <c r="M22" s="97"/>
      <c r="N22" s="97"/>
      <c r="O22" s="97"/>
      <c r="P22" s="97"/>
      <c r="Q22" s="97"/>
      <c r="R22" s="97"/>
      <c r="S22" s="97"/>
      <c r="T22" s="98"/>
      <c r="U22" s="98"/>
    </row>
    <row r="23" spans="1:21" s="203" customFormat="1" ht="24.75" customHeight="1">
      <c r="A23" s="308"/>
      <c r="B23" s="390"/>
      <c r="C23" s="403"/>
      <c r="D23" s="427"/>
      <c r="E23" s="396"/>
      <c r="F23" s="413"/>
      <c r="G23" s="502"/>
      <c r="H23" s="341"/>
      <c r="I23" s="400"/>
      <c r="J23" s="336"/>
      <c r="K23" s="202">
        <f>D22*0.2</f>
        <v>39800</v>
      </c>
      <c r="L23" s="384"/>
      <c r="M23" s="97"/>
      <c r="N23" s="97"/>
      <c r="O23" s="97"/>
      <c r="P23" s="97"/>
      <c r="Q23" s="97"/>
      <c r="R23" s="97"/>
      <c r="S23" s="97"/>
      <c r="T23" s="98"/>
      <c r="U23" s="98"/>
    </row>
    <row r="24" spans="1:21" s="203" customFormat="1" ht="21" customHeight="1">
      <c r="A24" s="308"/>
      <c r="B24" s="501" t="s">
        <v>55</v>
      </c>
      <c r="C24" s="622" t="s">
        <v>150</v>
      </c>
      <c r="D24" s="427">
        <v>199000</v>
      </c>
      <c r="E24" s="395">
        <v>0</v>
      </c>
      <c r="F24" s="412"/>
      <c r="G24" s="502" t="s">
        <v>11</v>
      </c>
      <c r="H24" s="337"/>
      <c r="I24" s="425">
        <f>D24*0.8</f>
        <v>159200</v>
      </c>
      <c r="J24" s="335"/>
      <c r="K24" s="202"/>
      <c r="L24" s="383" t="s">
        <v>36</v>
      </c>
      <c r="M24" s="97"/>
      <c r="N24" s="97"/>
      <c r="O24" s="97"/>
      <c r="P24" s="97"/>
      <c r="Q24" s="97"/>
      <c r="R24" s="97"/>
      <c r="S24" s="97"/>
      <c r="T24" s="98"/>
      <c r="U24" s="98"/>
    </row>
    <row r="25" spans="1:21" s="203" customFormat="1" ht="21.75" customHeight="1">
      <c r="A25" s="308"/>
      <c r="B25" s="390"/>
      <c r="C25" s="403"/>
      <c r="D25" s="427"/>
      <c r="E25" s="396"/>
      <c r="F25" s="413"/>
      <c r="G25" s="502"/>
      <c r="H25" s="341"/>
      <c r="I25" s="400"/>
      <c r="J25" s="336"/>
      <c r="K25" s="202">
        <f>D24*0.2</f>
        <v>39800</v>
      </c>
      <c r="L25" s="384"/>
      <c r="M25" s="97"/>
      <c r="N25" s="97"/>
      <c r="O25" s="97"/>
      <c r="P25" s="97"/>
      <c r="Q25" s="97"/>
      <c r="R25" s="97"/>
      <c r="S25" s="97"/>
      <c r="T25" s="98"/>
      <c r="U25" s="98"/>
    </row>
    <row r="26" spans="1:21" s="203" customFormat="1" ht="21" customHeight="1">
      <c r="A26" s="308"/>
      <c r="B26" s="501" t="s">
        <v>55</v>
      </c>
      <c r="C26" s="622" t="s">
        <v>189</v>
      </c>
      <c r="D26" s="427">
        <v>199000</v>
      </c>
      <c r="E26" s="395">
        <v>0</v>
      </c>
      <c r="F26" s="412"/>
      <c r="G26" s="502" t="s">
        <v>11</v>
      </c>
      <c r="H26" s="375"/>
      <c r="I26" s="425">
        <f>D26*0.8</f>
        <v>159200</v>
      </c>
      <c r="J26" s="373"/>
      <c r="K26" s="202"/>
      <c r="L26" s="383" t="s">
        <v>36</v>
      </c>
      <c r="M26" s="97"/>
      <c r="N26" s="97"/>
      <c r="O26" s="97"/>
      <c r="P26" s="97"/>
      <c r="Q26" s="97"/>
      <c r="R26" s="97"/>
      <c r="S26" s="97"/>
      <c r="T26" s="98"/>
      <c r="U26" s="98"/>
    </row>
    <row r="27" spans="1:21" s="203" customFormat="1" ht="16.5" customHeight="1">
      <c r="A27" s="308"/>
      <c r="B27" s="390"/>
      <c r="C27" s="403"/>
      <c r="D27" s="427"/>
      <c r="E27" s="396"/>
      <c r="F27" s="413"/>
      <c r="G27" s="502"/>
      <c r="H27" s="376"/>
      <c r="I27" s="400"/>
      <c r="J27" s="374"/>
      <c r="K27" s="202">
        <f>D26*0.2</f>
        <v>39800</v>
      </c>
      <c r="L27" s="384"/>
      <c r="M27" s="97"/>
      <c r="N27" s="97"/>
      <c r="O27" s="97"/>
      <c r="P27" s="97"/>
      <c r="Q27" s="97"/>
      <c r="R27" s="97"/>
      <c r="S27" s="97"/>
      <c r="T27" s="98"/>
      <c r="U27" s="98"/>
    </row>
    <row r="28" spans="1:21" s="203" customFormat="1" ht="21" customHeight="1">
      <c r="A28" s="308"/>
      <c r="B28" s="389" t="s">
        <v>56</v>
      </c>
      <c r="C28" s="406" t="s">
        <v>120</v>
      </c>
      <c r="D28" s="613">
        <v>24000</v>
      </c>
      <c r="E28" s="395">
        <v>0</v>
      </c>
      <c r="F28" s="412"/>
      <c r="G28" s="467" t="s">
        <v>11</v>
      </c>
      <c r="H28" s="337"/>
      <c r="I28" s="399"/>
      <c r="J28" s="335"/>
      <c r="K28" s="202"/>
      <c r="L28" s="499" t="s">
        <v>137</v>
      </c>
      <c r="M28" s="97"/>
      <c r="N28" s="97"/>
      <c r="O28" s="97"/>
      <c r="P28" s="97"/>
      <c r="Q28" s="97"/>
      <c r="R28" s="97"/>
      <c r="S28" s="97"/>
      <c r="T28" s="98"/>
      <c r="U28" s="98"/>
    </row>
    <row r="29" spans="1:21" s="203" customFormat="1" ht="19.5" customHeight="1">
      <c r="A29" s="308"/>
      <c r="B29" s="390"/>
      <c r="C29" s="494"/>
      <c r="D29" s="426"/>
      <c r="E29" s="396"/>
      <c r="F29" s="413"/>
      <c r="G29" s="468"/>
      <c r="H29" s="341"/>
      <c r="I29" s="400"/>
      <c r="J29" s="336"/>
      <c r="K29" s="202">
        <f>D28</f>
        <v>24000</v>
      </c>
      <c r="L29" s="500"/>
      <c r="M29" s="97"/>
      <c r="N29" s="97"/>
      <c r="O29" s="97"/>
      <c r="P29" s="97"/>
      <c r="Q29" s="97"/>
      <c r="R29" s="97"/>
      <c r="S29" s="97"/>
      <c r="T29" s="98"/>
      <c r="U29" s="98"/>
    </row>
    <row r="30" spans="1:21" s="203" customFormat="1" ht="21" customHeight="1">
      <c r="A30" s="308"/>
      <c r="B30" s="389" t="s">
        <v>57</v>
      </c>
      <c r="C30" s="406" t="s">
        <v>121</v>
      </c>
      <c r="D30" s="427">
        <v>26000</v>
      </c>
      <c r="E30" s="395"/>
      <c r="F30" s="412"/>
      <c r="G30" s="502" t="s">
        <v>11</v>
      </c>
      <c r="H30" s="298"/>
      <c r="I30" s="399"/>
      <c r="J30" s="294"/>
      <c r="K30" s="202"/>
      <c r="L30" s="499" t="s">
        <v>137</v>
      </c>
      <c r="M30" s="97"/>
      <c r="N30" s="97"/>
      <c r="O30" s="97"/>
      <c r="P30" s="97"/>
      <c r="Q30" s="97"/>
      <c r="R30" s="97"/>
      <c r="S30" s="97"/>
      <c r="T30" s="98"/>
      <c r="U30" s="98"/>
    </row>
    <row r="31" spans="1:21" s="203" customFormat="1" ht="18" customHeight="1">
      <c r="A31" s="308"/>
      <c r="B31" s="390"/>
      <c r="C31" s="494"/>
      <c r="D31" s="427"/>
      <c r="E31" s="396"/>
      <c r="F31" s="413"/>
      <c r="G31" s="467"/>
      <c r="H31" s="302"/>
      <c r="I31" s="425"/>
      <c r="J31" s="296"/>
      <c r="K31" s="202">
        <f>D30</f>
        <v>26000</v>
      </c>
      <c r="L31" s="500"/>
      <c r="M31" s="97"/>
      <c r="N31" s="97"/>
      <c r="O31" s="97"/>
      <c r="P31" s="97"/>
      <c r="Q31" s="97"/>
      <c r="R31" s="97"/>
      <c r="S31" s="97"/>
      <c r="T31" s="98"/>
      <c r="U31" s="98"/>
    </row>
    <row r="32" spans="1:21" s="203" customFormat="1" ht="21" customHeight="1">
      <c r="A32" s="308"/>
      <c r="B32" s="389" t="s">
        <v>58</v>
      </c>
      <c r="C32" s="629" t="s">
        <v>117</v>
      </c>
      <c r="D32" s="427">
        <v>26700</v>
      </c>
      <c r="E32" s="395">
        <v>0</v>
      </c>
      <c r="F32" s="412">
        <v>0</v>
      </c>
      <c r="G32" s="502"/>
      <c r="H32" s="363"/>
      <c r="I32" s="399"/>
      <c r="J32" s="294"/>
      <c r="K32" s="202"/>
      <c r="L32" s="499" t="s">
        <v>137</v>
      </c>
      <c r="M32" s="97"/>
      <c r="N32" s="97"/>
      <c r="O32" s="97"/>
      <c r="P32" s="97"/>
      <c r="Q32" s="97"/>
      <c r="R32" s="97"/>
      <c r="S32" s="97"/>
      <c r="T32" s="98"/>
      <c r="U32" s="98"/>
    </row>
    <row r="33" spans="1:21" s="203" customFormat="1" ht="21.75" customHeight="1" thickBot="1">
      <c r="A33" s="308"/>
      <c r="B33" s="390"/>
      <c r="C33" s="391"/>
      <c r="D33" s="427"/>
      <c r="E33" s="396"/>
      <c r="F33" s="413"/>
      <c r="G33" s="502"/>
      <c r="H33" s="364"/>
      <c r="I33" s="400"/>
      <c r="J33" s="296"/>
      <c r="K33" s="202">
        <f>D32</f>
        <v>26700</v>
      </c>
      <c r="L33" s="500"/>
      <c r="M33" s="97"/>
      <c r="N33" s="97"/>
      <c r="O33" s="97"/>
      <c r="P33" s="97"/>
      <c r="Q33" s="97"/>
      <c r="R33" s="97"/>
      <c r="S33" s="97"/>
      <c r="T33" s="98"/>
      <c r="U33" s="98"/>
    </row>
    <row r="34" spans="2:256" ht="18.75" customHeight="1">
      <c r="B34" s="546" t="s">
        <v>107</v>
      </c>
      <c r="C34" s="547"/>
      <c r="D34" s="550">
        <f>SUM(D12:D33)</f>
        <v>2038400</v>
      </c>
      <c r="E34" s="516">
        <f>SUM(E12:E33)</f>
        <v>0</v>
      </c>
      <c r="F34" s="628">
        <f>SUM(F12:F33)</f>
        <v>0</v>
      </c>
      <c r="G34" s="550">
        <f>SUM(G12:G33)</f>
        <v>0</v>
      </c>
      <c r="H34" s="550">
        <v>0</v>
      </c>
      <c r="I34" s="551">
        <f>SUM(I12:I33)</f>
        <v>1534300</v>
      </c>
      <c r="J34" s="628">
        <v>0</v>
      </c>
      <c r="K34" s="316">
        <f>K12+K14+K16+K18</f>
        <v>268200</v>
      </c>
      <c r="L34" s="317"/>
      <c r="M34" s="639" t="s">
        <v>110</v>
      </c>
      <c r="N34" s="422" t="s">
        <v>109</v>
      </c>
      <c r="O34" s="624" t="s">
        <v>110</v>
      </c>
      <c r="P34" s="422" t="s">
        <v>109</v>
      </c>
      <c r="Q34" s="624" t="s">
        <v>110</v>
      </c>
      <c r="R34" s="422" t="s">
        <v>109</v>
      </c>
      <c r="S34" s="635" t="s">
        <v>110</v>
      </c>
      <c r="T34" s="169"/>
      <c r="U34" s="636"/>
      <c r="V34" s="638"/>
      <c r="W34" s="632"/>
      <c r="X34" s="638"/>
      <c r="Y34" s="632"/>
      <c r="Z34" s="638"/>
      <c r="AA34" s="632"/>
      <c r="AB34" s="638"/>
      <c r="AC34" s="632"/>
      <c r="AD34" s="638"/>
      <c r="AE34" s="632"/>
      <c r="AF34" s="634"/>
      <c r="AG34" s="634"/>
      <c r="AH34" s="634"/>
      <c r="AI34" s="634"/>
      <c r="AJ34" s="634"/>
      <c r="AK34" s="634"/>
      <c r="AL34" s="634"/>
      <c r="AM34" s="634"/>
      <c r="AN34" s="634"/>
      <c r="AO34" s="634"/>
      <c r="AP34" s="634"/>
      <c r="AQ34" s="634"/>
      <c r="AR34" s="634"/>
      <c r="AS34" s="634"/>
      <c r="AT34" s="634"/>
      <c r="AU34" s="634"/>
      <c r="AV34" s="634"/>
      <c r="AW34" s="634"/>
      <c r="AX34" s="634"/>
      <c r="AY34" s="634"/>
      <c r="AZ34" s="634"/>
      <c r="BA34" s="634"/>
      <c r="BB34" s="634"/>
      <c r="BC34" s="634"/>
      <c r="BD34" s="634"/>
      <c r="BE34" s="634"/>
      <c r="BF34" s="634"/>
      <c r="BG34" s="634"/>
      <c r="BH34" s="634"/>
      <c r="BI34" s="634"/>
      <c r="BJ34" s="634"/>
      <c r="BK34" s="634"/>
      <c r="BL34" s="634"/>
      <c r="BM34" s="634"/>
      <c r="BN34" s="634"/>
      <c r="BO34" s="634"/>
      <c r="BP34" s="634"/>
      <c r="BQ34" s="634"/>
      <c r="BR34" s="634"/>
      <c r="BS34" s="634"/>
      <c r="BT34" s="634"/>
      <c r="BU34" s="634"/>
      <c r="BV34" s="634"/>
      <c r="BW34" s="634"/>
      <c r="BX34" s="634"/>
      <c r="BY34" s="634"/>
      <c r="BZ34" s="634"/>
      <c r="CA34" s="634"/>
      <c r="CB34" s="634"/>
      <c r="CC34" s="634"/>
      <c r="CD34" s="634"/>
      <c r="CE34" s="634"/>
      <c r="CF34" s="634"/>
      <c r="CG34" s="634"/>
      <c r="CH34" s="634"/>
      <c r="CI34" s="634"/>
      <c r="CJ34" s="634"/>
      <c r="CK34" s="634"/>
      <c r="CL34" s="634"/>
      <c r="CM34" s="634"/>
      <c r="CN34" s="634"/>
      <c r="CO34" s="634"/>
      <c r="CP34" s="634"/>
      <c r="CQ34" s="634"/>
      <c r="CR34" s="634"/>
      <c r="CS34" s="634"/>
      <c r="CT34" s="634"/>
      <c r="CU34" s="634"/>
      <c r="CV34" s="634"/>
      <c r="CW34" s="634"/>
      <c r="CX34" s="634"/>
      <c r="CY34" s="634"/>
      <c r="CZ34" s="634"/>
      <c r="DA34" s="634"/>
      <c r="DB34" s="634"/>
      <c r="DC34" s="634"/>
      <c r="DD34" s="634"/>
      <c r="DE34" s="634"/>
      <c r="DF34" s="634"/>
      <c r="DG34" s="634"/>
      <c r="DH34" s="634"/>
      <c r="DI34" s="634"/>
      <c r="DJ34" s="634"/>
      <c r="DK34" s="634"/>
      <c r="DL34" s="634"/>
      <c r="DM34" s="634"/>
      <c r="DN34" s="634"/>
      <c r="DO34" s="634"/>
      <c r="DP34" s="634"/>
      <c r="DQ34" s="634"/>
      <c r="DR34" s="634"/>
      <c r="DS34" s="634"/>
      <c r="DT34" s="634"/>
      <c r="DU34" s="634"/>
      <c r="DV34" s="634"/>
      <c r="DW34" s="634"/>
      <c r="DX34" s="634"/>
      <c r="DY34" s="634"/>
      <c r="DZ34" s="634"/>
      <c r="EA34" s="634"/>
      <c r="EB34" s="634"/>
      <c r="EC34" s="634"/>
      <c r="ED34" s="634"/>
      <c r="EE34" s="634"/>
      <c r="EF34" s="634"/>
      <c r="EG34" s="634"/>
      <c r="EH34" s="634"/>
      <c r="EI34" s="634"/>
      <c r="EJ34" s="634"/>
      <c r="EK34" s="634"/>
      <c r="EL34" s="634"/>
      <c r="EM34" s="634"/>
      <c r="EN34" s="634"/>
      <c r="EO34" s="634"/>
      <c r="EP34" s="634"/>
      <c r="EQ34" s="634"/>
      <c r="ER34" s="634"/>
      <c r="ES34" s="634"/>
      <c r="ET34" s="634"/>
      <c r="EU34" s="634"/>
      <c r="EV34" s="634"/>
      <c r="EW34" s="634"/>
      <c r="EX34" s="634"/>
      <c r="EY34" s="634"/>
      <c r="EZ34" s="634"/>
      <c r="FA34" s="634"/>
      <c r="FB34" s="634"/>
      <c r="FC34" s="634"/>
      <c r="FD34" s="634"/>
      <c r="FE34" s="634"/>
      <c r="FF34" s="634"/>
      <c r="FG34" s="634"/>
      <c r="FH34" s="634"/>
      <c r="FI34" s="634"/>
      <c r="FJ34" s="634"/>
      <c r="FK34" s="634"/>
      <c r="FL34" s="634"/>
      <c r="FM34" s="634"/>
      <c r="FN34" s="634"/>
      <c r="FO34" s="634"/>
      <c r="FP34" s="634"/>
      <c r="FQ34" s="634"/>
      <c r="FR34" s="634"/>
      <c r="FS34" s="634"/>
      <c r="FT34" s="634"/>
      <c r="FU34" s="634"/>
      <c r="FV34" s="634"/>
      <c r="FW34" s="634"/>
      <c r="FX34" s="634"/>
      <c r="FY34" s="634"/>
      <c r="FZ34" s="634"/>
      <c r="GA34" s="634"/>
      <c r="GB34" s="634"/>
      <c r="GC34" s="634"/>
      <c r="GD34" s="634"/>
      <c r="GE34" s="634"/>
      <c r="GF34" s="634"/>
      <c r="GG34" s="634"/>
      <c r="GH34" s="634"/>
      <c r="GI34" s="634"/>
      <c r="GJ34" s="634"/>
      <c r="GK34" s="634"/>
      <c r="GL34" s="634"/>
      <c r="GM34" s="634"/>
      <c r="GN34" s="634"/>
      <c r="GO34" s="634"/>
      <c r="GP34" s="634"/>
      <c r="GQ34" s="634"/>
      <c r="GR34" s="634"/>
      <c r="GS34" s="634"/>
      <c r="GT34" s="634"/>
      <c r="GU34" s="634"/>
      <c r="GV34" s="634"/>
      <c r="GW34" s="634"/>
      <c r="GX34" s="634"/>
      <c r="GY34" s="634"/>
      <c r="GZ34" s="634"/>
      <c r="HA34" s="634"/>
      <c r="HB34" s="634"/>
      <c r="HC34" s="634"/>
      <c r="HD34" s="634"/>
      <c r="HE34" s="634"/>
      <c r="HF34" s="634"/>
      <c r="HG34" s="634"/>
      <c r="HH34" s="634"/>
      <c r="HI34" s="634"/>
      <c r="HJ34" s="634"/>
      <c r="HK34" s="634"/>
      <c r="HL34" s="634"/>
      <c r="HM34" s="634"/>
      <c r="HN34" s="634"/>
      <c r="HO34" s="634"/>
      <c r="HP34" s="634"/>
      <c r="HQ34" s="634"/>
      <c r="HR34" s="634"/>
      <c r="HS34" s="634"/>
      <c r="HT34" s="634"/>
      <c r="HU34" s="634"/>
      <c r="HV34" s="634"/>
      <c r="HW34" s="634"/>
      <c r="HX34" s="634"/>
      <c r="HY34" s="634"/>
      <c r="HZ34" s="634"/>
      <c r="IA34" s="634"/>
      <c r="IB34" s="634"/>
      <c r="IC34" s="634"/>
      <c r="ID34" s="634"/>
      <c r="IE34" s="634"/>
      <c r="IF34" s="634"/>
      <c r="IG34" s="634"/>
      <c r="IH34" s="634"/>
      <c r="II34" s="634"/>
      <c r="IJ34" s="634"/>
      <c r="IK34" s="634"/>
      <c r="IL34" s="634"/>
      <c r="IM34" s="634"/>
      <c r="IN34" s="634"/>
      <c r="IO34" s="634"/>
      <c r="IP34" s="634"/>
      <c r="IQ34" s="634"/>
      <c r="IR34" s="634"/>
      <c r="IS34" s="634"/>
      <c r="IT34" s="634"/>
      <c r="IU34" s="634"/>
      <c r="IV34" s="634"/>
    </row>
    <row r="35" spans="2:256" ht="23.25" customHeight="1" thickBot="1">
      <c r="B35" s="548"/>
      <c r="C35" s="549"/>
      <c r="D35" s="451"/>
      <c r="E35" s="517"/>
      <c r="F35" s="455"/>
      <c r="G35" s="451"/>
      <c r="H35" s="451"/>
      <c r="I35" s="552"/>
      <c r="J35" s="455"/>
      <c r="K35" s="318">
        <f>K21+K19+K29+K31+K23+K25+K27+K33</f>
        <v>235900</v>
      </c>
      <c r="L35" s="319"/>
      <c r="M35" s="623"/>
      <c r="N35" s="623"/>
      <c r="O35" s="623"/>
      <c r="P35" s="625"/>
      <c r="Q35" s="625"/>
      <c r="R35" s="625"/>
      <c r="S35" s="623"/>
      <c r="T35" s="170"/>
      <c r="U35" s="637"/>
      <c r="V35" s="633"/>
      <c r="W35" s="633"/>
      <c r="X35" s="633"/>
      <c r="Y35" s="633"/>
      <c r="Z35" s="633"/>
      <c r="AA35" s="633"/>
      <c r="AB35" s="633"/>
      <c r="AC35" s="633"/>
      <c r="AD35" s="633"/>
      <c r="AE35" s="633"/>
      <c r="AF35" s="634"/>
      <c r="AG35" s="634"/>
      <c r="AH35" s="634"/>
      <c r="AI35" s="634"/>
      <c r="AJ35" s="634"/>
      <c r="AK35" s="634"/>
      <c r="AL35" s="634"/>
      <c r="AM35" s="634"/>
      <c r="AN35" s="634"/>
      <c r="AO35" s="634"/>
      <c r="AP35" s="634"/>
      <c r="AQ35" s="634"/>
      <c r="AR35" s="634"/>
      <c r="AS35" s="634"/>
      <c r="AT35" s="634"/>
      <c r="AU35" s="634"/>
      <c r="AV35" s="634"/>
      <c r="AW35" s="634"/>
      <c r="AX35" s="634"/>
      <c r="AY35" s="634"/>
      <c r="AZ35" s="634"/>
      <c r="BA35" s="634"/>
      <c r="BB35" s="634"/>
      <c r="BC35" s="634"/>
      <c r="BD35" s="634"/>
      <c r="BE35" s="634"/>
      <c r="BF35" s="634"/>
      <c r="BG35" s="634"/>
      <c r="BH35" s="634"/>
      <c r="BI35" s="634"/>
      <c r="BJ35" s="634"/>
      <c r="BK35" s="634"/>
      <c r="BL35" s="634"/>
      <c r="BM35" s="634"/>
      <c r="BN35" s="634"/>
      <c r="BO35" s="634"/>
      <c r="BP35" s="634"/>
      <c r="BQ35" s="634"/>
      <c r="BR35" s="634"/>
      <c r="BS35" s="634"/>
      <c r="BT35" s="634"/>
      <c r="BU35" s="634"/>
      <c r="BV35" s="634"/>
      <c r="BW35" s="634"/>
      <c r="BX35" s="634"/>
      <c r="BY35" s="634"/>
      <c r="BZ35" s="634"/>
      <c r="CA35" s="634"/>
      <c r="CB35" s="634"/>
      <c r="CC35" s="634"/>
      <c r="CD35" s="634"/>
      <c r="CE35" s="634"/>
      <c r="CF35" s="634"/>
      <c r="CG35" s="634"/>
      <c r="CH35" s="634"/>
      <c r="CI35" s="634"/>
      <c r="CJ35" s="634"/>
      <c r="CK35" s="634"/>
      <c r="CL35" s="634"/>
      <c r="CM35" s="634"/>
      <c r="CN35" s="634"/>
      <c r="CO35" s="634"/>
      <c r="CP35" s="634"/>
      <c r="CQ35" s="634"/>
      <c r="CR35" s="634"/>
      <c r="CS35" s="634"/>
      <c r="CT35" s="634"/>
      <c r="CU35" s="634"/>
      <c r="CV35" s="634"/>
      <c r="CW35" s="634"/>
      <c r="CX35" s="634"/>
      <c r="CY35" s="634"/>
      <c r="CZ35" s="634"/>
      <c r="DA35" s="634"/>
      <c r="DB35" s="634"/>
      <c r="DC35" s="634"/>
      <c r="DD35" s="634"/>
      <c r="DE35" s="634"/>
      <c r="DF35" s="634"/>
      <c r="DG35" s="634"/>
      <c r="DH35" s="634"/>
      <c r="DI35" s="634"/>
      <c r="DJ35" s="634"/>
      <c r="DK35" s="634"/>
      <c r="DL35" s="634"/>
      <c r="DM35" s="634"/>
      <c r="DN35" s="634"/>
      <c r="DO35" s="634"/>
      <c r="DP35" s="634"/>
      <c r="DQ35" s="634"/>
      <c r="DR35" s="634"/>
      <c r="DS35" s="634"/>
      <c r="DT35" s="634"/>
      <c r="DU35" s="634"/>
      <c r="DV35" s="634"/>
      <c r="DW35" s="634"/>
      <c r="DX35" s="634"/>
      <c r="DY35" s="634"/>
      <c r="DZ35" s="634"/>
      <c r="EA35" s="634"/>
      <c r="EB35" s="634"/>
      <c r="EC35" s="634"/>
      <c r="ED35" s="634"/>
      <c r="EE35" s="634"/>
      <c r="EF35" s="634"/>
      <c r="EG35" s="634"/>
      <c r="EH35" s="634"/>
      <c r="EI35" s="634"/>
      <c r="EJ35" s="634"/>
      <c r="EK35" s="634"/>
      <c r="EL35" s="634"/>
      <c r="EM35" s="634"/>
      <c r="EN35" s="634"/>
      <c r="EO35" s="634"/>
      <c r="EP35" s="634"/>
      <c r="EQ35" s="634"/>
      <c r="ER35" s="634"/>
      <c r="ES35" s="634"/>
      <c r="ET35" s="634"/>
      <c r="EU35" s="634"/>
      <c r="EV35" s="634"/>
      <c r="EW35" s="634"/>
      <c r="EX35" s="634"/>
      <c r="EY35" s="634"/>
      <c r="EZ35" s="634"/>
      <c r="FA35" s="634"/>
      <c r="FB35" s="634"/>
      <c r="FC35" s="634"/>
      <c r="FD35" s="634"/>
      <c r="FE35" s="634"/>
      <c r="FF35" s="634"/>
      <c r="FG35" s="634"/>
      <c r="FH35" s="634"/>
      <c r="FI35" s="634"/>
      <c r="FJ35" s="634"/>
      <c r="FK35" s="634"/>
      <c r="FL35" s="634"/>
      <c r="FM35" s="634"/>
      <c r="FN35" s="634"/>
      <c r="FO35" s="634"/>
      <c r="FP35" s="634"/>
      <c r="FQ35" s="634"/>
      <c r="FR35" s="634"/>
      <c r="FS35" s="634"/>
      <c r="FT35" s="634"/>
      <c r="FU35" s="634"/>
      <c r="FV35" s="634"/>
      <c r="FW35" s="634"/>
      <c r="FX35" s="634"/>
      <c r="FY35" s="634"/>
      <c r="FZ35" s="634"/>
      <c r="GA35" s="634"/>
      <c r="GB35" s="634"/>
      <c r="GC35" s="634"/>
      <c r="GD35" s="634"/>
      <c r="GE35" s="634"/>
      <c r="GF35" s="634"/>
      <c r="GG35" s="634"/>
      <c r="GH35" s="634"/>
      <c r="GI35" s="634"/>
      <c r="GJ35" s="634"/>
      <c r="GK35" s="634"/>
      <c r="GL35" s="634"/>
      <c r="GM35" s="634"/>
      <c r="GN35" s="634"/>
      <c r="GO35" s="634"/>
      <c r="GP35" s="634"/>
      <c r="GQ35" s="634"/>
      <c r="GR35" s="634"/>
      <c r="GS35" s="634"/>
      <c r="GT35" s="634"/>
      <c r="GU35" s="634"/>
      <c r="GV35" s="634"/>
      <c r="GW35" s="634"/>
      <c r="GX35" s="634"/>
      <c r="GY35" s="634"/>
      <c r="GZ35" s="634"/>
      <c r="HA35" s="634"/>
      <c r="HB35" s="634"/>
      <c r="HC35" s="634"/>
      <c r="HD35" s="634"/>
      <c r="HE35" s="634"/>
      <c r="HF35" s="634"/>
      <c r="HG35" s="634"/>
      <c r="HH35" s="634"/>
      <c r="HI35" s="634"/>
      <c r="HJ35" s="634"/>
      <c r="HK35" s="634"/>
      <c r="HL35" s="634"/>
      <c r="HM35" s="634"/>
      <c r="HN35" s="634"/>
      <c r="HO35" s="634"/>
      <c r="HP35" s="634"/>
      <c r="HQ35" s="634"/>
      <c r="HR35" s="634"/>
      <c r="HS35" s="634"/>
      <c r="HT35" s="634"/>
      <c r="HU35" s="634"/>
      <c r="HV35" s="634"/>
      <c r="HW35" s="634"/>
      <c r="HX35" s="634"/>
      <c r="HY35" s="634"/>
      <c r="HZ35" s="634"/>
      <c r="IA35" s="634"/>
      <c r="IB35" s="634"/>
      <c r="IC35" s="634"/>
      <c r="ID35" s="634"/>
      <c r="IE35" s="634"/>
      <c r="IF35" s="634"/>
      <c r="IG35" s="634"/>
      <c r="IH35" s="634"/>
      <c r="II35" s="634"/>
      <c r="IJ35" s="634"/>
      <c r="IK35" s="634"/>
      <c r="IL35" s="634"/>
      <c r="IM35" s="634"/>
      <c r="IN35" s="634"/>
      <c r="IO35" s="634"/>
      <c r="IP35" s="634"/>
      <c r="IQ35" s="634"/>
      <c r="IR35" s="634"/>
      <c r="IS35" s="634"/>
      <c r="IT35" s="634"/>
      <c r="IU35" s="634"/>
      <c r="IV35" s="634"/>
    </row>
    <row r="36" spans="2:256" s="251" customFormat="1" ht="3.75" customHeight="1">
      <c r="B36" s="245"/>
      <c r="C36" s="245"/>
      <c r="D36" s="252"/>
      <c r="E36" s="246"/>
      <c r="F36" s="247"/>
      <c r="G36" s="252"/>
      <c r="H36" s="252"/>
      <c r="I36" s="253"/>
      <c r="J36" s="248"/>
      <c r="K36" s="249"/>
      <c r="L36" s="250"/>
      <c r="M36" s="623"/>
      <c r="N36" s="623"/>
      <c r="O36" s="623"/>
      <c r="P36" s="625"/>
      <c r="Q36" s="625"/>
      <c r="R36" s="625"/>
      <c r="S36" s="623"/>
      <c r="T36" s="238"/>
      <c r="U36" s="637"/>
      <c r="V36" s="633"/>
      <c r="W36" s="633"/>
      <c r="X36" s="633"/>
      <c r="Y36" s="633"/>
      <c r="Z36" s="633"/>
      <c r="AA36" s="633"/>
      <c r="AB36" s="633"/>
      <c r="AC36" s="633"/>
      <c r="AD36" s="633"/>
      <c r="AE36" s="633"/>
      <c r="AF36" s="634"/>
      <c r="AG36" s="634"/>
      <c r="AH36" s="634"/>
      <c r="AI36" s="634"/>
      <c r="AJ36" s="634"/>
      <c r="AK36" s="634"/>
      <c r="AL36" s="634"/>
      <c r="AM36" s="634"/>
      <c r="AN36" s="634"/>
      <c r="AO36" s="634"/>
      <c r="AP36" s="634"/>
      <c r="AQ36" s="634"/>
      <c r="AR36" s="634"/>
      <c r="AS36" s="634"/>
      <c r="AT36" s="634"/>
      <c r="AU36" s="634"/>
      <c r="AV36" s="634"/>
      <c r="AW36" s="634"/>
      <c r="AX36" s="634"/>
      <c r="AY36" s="634"/>
      <c r="AZ36" s="634"/>
      <c r="BA36" s="634"/>
      <c r="BB36" s="634"/>
      <c r="BC36" s="634"/>
      <c r="BD36" s="634"/>
      <c r="BE36" s="634"/>
      <c r="BF36" s="634"/>
      <c r="BG36" s="634"/>
      <c r="BH36" s="634"/>
      <c r="BI36" s="634"/>
      <c r="BJ36" s="634"/>
      <c r="BK36" s="634"/>
      <c r="BL36" s="634"/>
      <c r="BM36" s="634"/>
      <c r="BN36" s="634"/>
      <c r="BO36" s="634"/>
      <c r="BP36" s="634"/>
      <c r="BQ36" s="634"/>
      <c r="BR36" s="634"/>
      <c r="BS36" s="634"/>
      <c r="BT36" s="634"/>
      <c r="BU36" s="634"/>
      <c r="BV36" s="634"/>
      <c r="BW36" s="634"/>
      <c r="BX36" s="634"/>
      <c r="BY36" s="634"/>
      <c r="BZ36" s="634"/>
      <c r="CA36" s="634"/>
      <c r="CB36" s="634"/>
      <c r="CC36" s="634"/>
      <c r="CD36" s="634"/>
      <c r="CE36" s="634"/>
      <c r="CF36" s="634"/>
      <c r="CG36" s="634"/>
      <c r="CH36" s="634"/>
      <c r="CI36" s="634"/>
      <c r="CJ36" s="634"/>
      <c r="CK36" s="634"/>
      <c r="CL36" s="634"/>
      <c r="CM36" s="634"/>
      <c r="CN36" s="634"/>
      <c r="CO36" s="634"/>
      <c r="CP36" s="634"/>
      <c r="CQ36" s="634"/>
      <c r="CR36" s="634"/>
      <c r="CS36" s="634"/>
      <c r="CT36" s="634"/>
      <c r="CU36" s="634"/>
      <c r="CV36" s="634"/>
      <c r="CW36" s="634"/>
      <c r="CX36" s="634"/>
      <c r="CY36" s="634"/>
      <c r="CZ36" s="634"/>
      <c r="DA36" s="634"/>
      <c r="DB36" s="634"/>
      <c r="DC36" s="634"/>
      <c r="DD36" s="634"/>
      <c r="DE36" s="634"/>
      <c r="DF36" s="634"/>
      <c r="DG36" s="634"/>
      <c r="DH36" s="634"/>
      <c r="DI36" s="634"/>
      <c r="DJ36" s="634"/>
      <c r="DK36" s="634"/>
      <c r="DL36" s="634"/>
      <c r="DM36" s="634"/>
      <c r="DN36" s="634"/>
      <c r="DO36" s="634"/>
      <c r="DP36" s="634"/>
      <c r="DQ36" s="634"/>
      <c r="DR36" s="634"/>
      <c r="DS36" s="634"/>
      <c r="DT36" s="634"/>
      <c r="DU36" s="634"/>
      <c r="DV36" s="634"/>
      <c r="DW36" s="634"/>
      <c r="DX36" s="634"/>
      <c r="DY36" s="634"/>
      <c r="DZ36" s="634"/>
      <c r="EA36" s="634"/>
      <c r="EB36" s="634"/>
      <c r="EC36" s="634"/>
      <c r="ED36" s="634"/>
      <c r="EE36" s="634"/>
      <c r="EF36" s="634"/>
      <c r="EG36" s="634"/>
      <c r="EH36" s="634"/>
      <c r="EI36" s="634"/>
      <c r="EJ36" s="634"/>
      <c r="EK36" s="634"/>
      <c r="EL36" s="634"/>
      <c r="EM36" s="634"/>
      <c r="EN36" s="634"/>
      <c r="EO36" s="634"/>
      <c r="EP36" s="634"/>
      <c r="EQ36" s="634"/>
      <c r="ER36" s="634"/>
      <c r="ES36" s="634"/>
      <c r="ET36" s="634"/>
      <c r="EU36" s="634"/>
      <c r="EV36" s="634"/>
      <c r="EW36" s="634"/>
      <c r="EX36" s="634"/>
      <c r="EY36" s="634"/>
      <c r="EZ36" s="634"/>
      <c r="FA36" s="634"/>
      <c r="FB36" s="634"/>
      <c r="FC36" s="634"/>
      <c r="FD36" s="634"/>
      <c r="FE36" s="634"/>
      <c r="FF36" s="634"/>
      <c r="FG36" s="634"/>
      <c r="FH36" s="634"/>
      <c r="FI36" s="634"/>
      <c r="FJ36" s="634"/>
      <c r="FK36" s="634"/>
      <c r="FL36" s="634"/>
      <c r="FM36" s="634"/>
      <c r="FN36" s="634"/>
      <c r="FO36" s="634"/>
      <c r="FP36" s="634"/>
      <c r="FQ36" s="634"/>
      <c r="FR36" s="634"/>
      <c r="FS36" s="634"/>
      <c r="FT36" s="634"/>
      <c r="FU36" s="634"/>
      <c r="FV36" s="634"/>
      <c r="FW36" s="634"/>
      <c r="FX36" s="634"/>
      <c r="FY36" s="634"/>
      <c r="FZ36" s="634"/>
      <c r="GA36" s="634"/>
      <c r="GB36" s="634"/>
      <c r="GC36" s="634"/>
      <c r="GD36" s="634"/>
      <c r="GE36" s="634"/>
      <c r="GF36" s="634"/>
      <c r="GG36" s="634"/>
      <c r="GH36" s="634"/>
      <c r="GI36" s="634"/>
      <c r="GJ36" s="634"/>
      <c r="GK36" s="634"/>
      <c r="GL36" s="634"/>
      <c r="GM36" s="634"/>
      <c r="GN36" s="634"/>
      <c r="GO36" s="634"/>
      <c r="GP36" s="634"/>
      <c r="GQ36" s="634"/>
      <c r="GR36" s="634"/>
      <c r="GS36" s="634"/>
      <c r="GT36" s="634"/>
      <c r="GU36" s="634"/>
      <c r="GV36" s="634"/>
      <c r="GW36" s="634"/>
      <c r="GX36" s="634"/>
      <c r="GY36" s="634"/>
      <c r="GZ36" s="634"/>
      <c r="HA36" s="634"/>
      <c r="HB36" s="634"/>
      <c r="HC36" s="634"/>
      <c r="HD36" s="634"/>
      <c r="HE36" s="634"/>
      <c r="HF36" s="634"/>
      <c r="HG36" s="634"/>
      <c r="HH36" s="634"/>
      <c r="HI36" s="634"/>
      <c r="HJ36" s="634"/>
      <c r="HK36" s="634"/>
      <c r="HL36" s="634"/>
      <c r="HM36" s="634"/>
      <c r="HN36" s="634"/>
      <c r="HO36" s="634"/>
      <c r="HP36" s="634"/>
      <c r="HQ36" s="634"/>
      <c r="HR36" s="634"/>
      <c r="HS36" s="634"/>
      <c r="HT36" s="634"/>
      <c r="HU36" s="634"/>
      <c r="HV36" s="634"/>
      <c r="HW36" s="634"/>
      <c r="HX36" s="634"/>
      <c r="HY36" s="634"/>
      <c r="HZ36" s="634"/>
      <c r="IA36" s="634"/>
      <c r="IB36" s="634"/>
      <c r="IC36" s="634"/>
      <c r="ID36" s="634"/>
      <c r="IE36" s="634"/>
      <c r="IF36" s="634"/>
      <c r="IG36" s="634"/>
      <c r="IH36" s="634"/>
      <c r="II36" s="634"/>
      <c r="IJ36" s="634"/>
      <c r="IK36" s="634"/>
      <c r="IL36" s="634"/>
      <c r="IM36" s="634"/>
      <c r="IN36" s="634"/>
      <c r="IO36" s="634"/>
      <c r="IP36" s="634"/>
      <c r="IQ36" s="634"/>
      <c r="IR36" s="634"/>
      <c r="IS36" s="634"/>
      <c r="IT36" s="634"/>
      <c r="IU36" s="634"/>
      <c r="IV36" s="634"/>
    </row>
    <row r="37" spans="1:31" s="237" customFormat="1" ht="37.5" customHeight="1" thickBot="1">
      <c r="A37" s="251"/>
      <c r="B37" s="138"/>
      <c r="C37" s="138"/>
      <c r="D37" s="135"/>
      <c r="E37" s="138"/>
      <c r="F37" s="136"/>
      <c r="G37" s="137"/>
      <c r="H37" s="137"/>
      <c r="I37" s="135"/>
      <c r="J37" s="134"/>
      <c r="K37" s="136"/>
      <c r="L37" s="135"/>
      <c r="M37" s="235"/>
      <c r="N37" s="235"/>
      <c r="O37" s="235"/>
      <c r="P37" s="236"/>
      <c r="Q37" s="236"/>
      <c r="R37" s="236"/>
      <c r="S37" s="235"/>
      <c r="T37" s="238"/>
      <c r="U37" s="238"/>
      <c r="V37" s="234"/>
      <c r="W37" s="234"/>
      <c r="X37" s="234"/>
      <c r="Y37" s="234"/>
      <c r="Z37" s="234"/>
      <c r="AA37" s="234"/>
      <c r="AB37" s="234"/>
      <c r="AC37" s="234"/>
      <c r="AD37" s="234"/>
      <c r="AE37" s="234"/>
    </row>
    <row r="38" spans="1:19" s="11" customFormat="1" ht="27.75" customHeight="1" thickBot="1">
      <c r="A38" s="306"/>
      <c r="B38" s="472" t="s">
        <v>40</v>
      </c>
      <c r="C38" s="473"/>
      <c r="D38" s="473"/>
      <c r="E38" s="473"/>
      <c r="F38" s="473"/>
      <c r="G38" s="473"/>
      <c r="H38" s="473"/>
      <c r="I38" s="473"/>
      <c r="J38" s="473"/>
      <c r="K38" s="473"/>
      <c r="L38" s="474"/>
      <c r="M38" s="80"/>
      <c r="N38" s="80"/>
      <c r="O38" s="80"/>
      <c r="P38" s="80"/>
      <c r="Q38" s="80"/>
      <c r="R38" s="80"/>
      <c r="S38" s="80"/>
    </row>
    <row r="39" spans="1:21" s="23" customFormat="1" ht="15.75" customHeight="1">
      <c r="A39" s="307"/>
      <c r="B39" s="507" t="s">
        <v>0</v>
      </c>
      <c r="C39" s="508"/>
      <c r="D39" s="418" t="s">
        <v>147</v>
      </c>
      <c r="E39" s="422" t="s">
        <v>109</v>
      </c>
      <c r="F39" s="496" t="s">
        <v>129</v>
      </c>
      <c r="G39" s="418" t="s">
        <v>151</v>
      </c>
      <c r="H39" s="418"/>
      <c r="I39" s="418"/>
      <c r="J39" s="418"/>
      <c r="K39" s="418"/>
      <c r="L39" s="456" t="s">
        <v>1</v>
      </c>
      <c r="M39" s="96"/>
      <c r="N39" s="96"/>
      <c r="O39" s="96"/>
      <c r="P39" s="96"/>
      <c r="Q39" s="96"/>
      <c r="R39" s="96"/>
      <c r="S39" s="96"/>
      <c r="T39" s="96"/>
      <c r="U39" s="96"/>
    </row>
    <row r="40" spans="1:21" s="23" customFormat="1" ht="15.75" customHeight="1">
      <c r="A40" s="307"/>
      <c r="B40" s="507"/>
      <c r="C40" s="508"/>
      <c r="D40" s="419"/>
      <c r="E40" s="423"/>
      <c r="F40" s="497"/>
      <c r="G40" s="457" t="s">
        <v>2</v>
      </c>
      <c r="H40" s="458" t="s">
        <v>115</v>
      </c>
      <c r="I40" s="416" t="s">
        <v>3</v>
      </c>
      <c r="J40" s="420" t="s">
        <v>119</v>
      </c>
      <c r="K40" s="201" t="s">
        <v>4</v>
      </c>
      <c r="L40" s="456"/>
      <c r="M40" s="96"/>
      <c r="N40" s="96"/>
      <c r="O40" s="96"/>
      <c r="P40" s="96"/>
      <c r="Q40" s="96"/>
      <c r="R40" s="96"/>
      <c r="S40" s="96"/>
      <c r="T40" s="96"/>
      <c r="U40" s="96"/>
    </row>
    <row r="41" spans="1:21" s="23" customFormat="1" ht="29.25" customHeight="1">
      <c r="A41" s="307"/>
      <c r="B41" s="507"/>
      <c r="C41" s="508"/>
      <c r="D41" s="419"/>
      <c r="E41" s="424"/>
      <c r="F41" s="498"/>
      <c r="G41" s="418"/>
      <c r="H41" s="459"/>
      <c r="I41" s="417"/>
      <c r="J41" s="421"/>
      <c r="K41" s="300" t="s">
        <v>5</v>
      </c>
      <c r="L41" s="4" t="s">
        <v>6</v>
      </c>
      <c r="M41" s="96"/>
      <c r="N41" s="96"/>
      <c r="O41" s="96"/>
      <c r="P41" s="96"/>
      <c r="Q41" s="96"/>
      <c r="R41" s="96"/>
      <c r="S41" s="96"/>
      <c r="T41" s="96"/>
      <c r="U41" s="96"/>
    </row>
    <row r="42" spans="1:21" s="45" customFormat="1" ht="28.5" customHeight="1" thickBot="1">
      <c r="A42" s="308"/>
      <c r="B42" s="389" t="s">
        <v>7</v>
      </c>
      <c r="C42" s="445" t="s">
        <v>153</v>
      </c>
      <c r="D42" s="618">
        <v>1300000</v>
      </c>
      <c r="E42" s="395">
        <v>0</v>
      </c>
      <c r="F42" s="412">
        <v>0</v>
      </c>
      <c r="G42" s="630" t="s">
        <v>11</v>
      </c>
      <c r="H42" s="298"/>
      <c r="I42" s="399">
        <f>D42*0.8</f>
        <v>1040000</v>
      </c>
      <c r="J42" s="294"/>
      <c r="K42" s="202">
        <f>D42*0.2</f>
        <v>260000</v>
      </c>
      <c r="L42" s="499" t="s">
        <v>139</v>
      </c>
      <c r="M42" s="97"/>
      <c r="N42" s="97"/>
      <c r="O42" s="97"/>
      <c r="P42" s="97"/>
      <c r="Q42" s="97"/>
      <c r="R42" s="97"/>
      <c r="S42" s="97"/>
      <c r="T42" s="98"/>
      <c r="U42" s="98"/>
    </row>
    <row r="43" spans="1:21" s="45" customFormat="1" ht="34.5" customHeight="1">
      <c r="A43" s="308"/>
      <c r="B43" s="390"/>
      <c r="C43" s="402"/>
      <c r="D43" s="618"/>
      <c r="E43" s="396"/>
      <c r="F43" s="413"/>
      <c r="G43" s="631"/>
      <c r="H43" s="299"/>
      <c r="I43" s="425"/>
      <c r="J43" s="295"/>
      <c r="K43" s="304"/>
      <c r="L43" s="500"/>
      <c r="M43" s="97"/>
      <c r="N43" s="97"/>
      <c r="O43" s="97"/>
      <c r="P43" s="97"/>
      <c r="Q43" s="97"/>
      <c r="R43" s="97"/>
      <c r="S43" s="97"/>
      <c r="T43" s="98"/>
      <c r="U43" s="98"/>
    </row>
    <row r="44" spans="1:21" s="45" customFormat="1" ht="18.75" customHeight="1" thickBot="1">
      <c r="A44" s="308"/>
      <c r="B44" s="389" t="s">
        <v>9</v>
      </c>
      <c r="C44" s="445" t="s">
        <v>154</v>
      </c>
      <c r="D44" s="618">
        <v>900000</v>
      </c>
      <c r="E44" s="620">
        <v>0</v>
      </c>
      <c r="F44" s="412">
        <v>0</v>
      </c>
      <c r="G44" s="630" t="s">
        <v>11</v>
      </c>
      <c r="H44" s="177"/>
      <c r="I44" s="399">
        <f>D44*0.8</f>
        <v>720000</v>
      </c>
      <c r="J44" s="294"/>
      <c r="K44" s="202">
        <f>D44*0.2</f>
        <v>180000</v>
      </c>
      <c r="L44" s="499" t="s">
        <v>138</v>
      </c>
      <c r="M44" s="97"/>
      <c r="N44" s="97"/>
      <c r="O44" s="97"/>
      <c r="P44" s="97"/>
      <c r="Q44" s="97"/>
      <c r="R44" s="97"/>
      <c r="S44" s="97"/>
      <c r="T44" s="98"/>
      <c r="U44" s="98"/>
    </row>
    <row r="45" spans="1:21" s="45" customFormat="1" ht="23.25" customHeight="1">
      <c r="A45" s="308"/>
      <c r="B45" s="390"/>
      <c r="C45" s="402"/>
      <c r="D45" s="618"/>
      <c r="E45" s="621"/>
      <c r="F45" s="413"/>
      <c r="G45" s="631"/>
      <c r="H45" s="177"/>
      <c r="I45" s="425"/>
      <c r="J45" s="295"/>
      <c r="K45" s="304"/>
      <c r="L45" s="500"/>
      <c r="M45" s="97"/>
      <c r="N45" s="97"/>
      <c r="O45" s="97"/>
      <c r="P45" s="97"/>
      <c r="Q45" s="97"/>
      <c r="R45" s="97"/>
      <c r="S45" s="97"/>
      <c r="T45" s="98"/>
      <c r="U45" s="98"/>
    </row>
    <row r="46" spans="1:21" s="45" customFormat="1" ht="23.25" customHeight="1">
      <c r="A46" s="308"/>
      <c r="B46" s="615" t="s">
        <v>10</v>
      </c>
      <c r="C46" s="445" t="s">
        <v>140</v>
      </c>
      <c r="D46" s="446">
        <v>1600000</v>
      </c>
      <c r="E46" s="395">
        <v>0</v>
      </c>
      <c r="F46" s="412">
        <v>0</v>
      </c>
      <c r="G46" s="298"/>
      <c r="H46" s="298"/>
      <c r="I46" s="399">
        <f>D46*0.8</f>
        <v>1280000</v>
      </c>
      <c r="J46" s="294"/>
      <c r="K46" s="303">
        <f>D46*0.2</f>
        <v>320000</v>
      </c>
      <c r="L46" s="499" t="s">
        <v>141</v>
      </c>
      <c r="M46" s="97"/>
      <c r="N46" s="97"/>
      <c r="O46" s="97"/>
      <c r="P46" s="97"/>
      <c r="Q46" s="97"/>
      <c r="R46" s="97"/>
      <c r="S46" s="97"/>
      <c r="T46" s="98"/>
      <c r="U46" s="98"/>
    </row>
    <row r="47" spans="1:21" s="45" customFormat="1" ht="21.75" customHeight="1">
      <c r="A47" s="308"/>
      <c r="B47" s="389"/>
      <c r="C47" s="402"/>
      <c r="D47" s="447"/>
      <c r="E47" s="396"/>
      <c r="F47" s="413"/>
      <c r="G47" s="302"/>
      <c r="H47" s="302"/>
      <c r="I47" s="425"/>
      <c r="J47" s="295"/>
      <c r="K47" s="304"/>
      <c r="L47" s="500"/>
      <c r="M47" s="97"/>
      <c r="N47" s="97"/>
      <c r="O47" s="97"/>
      <c r="P47" s="97"/>
      <c r="Q47" s="97"/>
      <c r="R47" s="97"/>
      <c r="S47" s="97"/>
      <c r="T47" s="98"/>
      <c r="U47" s="98"/>
    </row>
    <row r="48" spans="1:21" s="45" customFormat="1" ht="27.75" customHeight="1">
      <c r="A48" s="308"/>
      <c r="B48" s="615">
        <v>4</v>
      </c>
      <c r="C48" s="536" t="s">
        <v>155</v>
      </c>
      <c r="D48" s="446">
        <v>2500000</v>
      </c>
      <c r="E48" s="395">
        <v>0</v>
      </c>
      <c r="F48" s="412">
        <v>0</v>
      </c>
      <c r="G48" s="298"/>
      <c r="H48" s="298"/>
      <c r="I48" s="399">
        <f>D48*0.8</f>
        <v>2000000</v>
      </c>
      <c r="J48" s="626"/>
      <c r="K48" s="303">
        <f>D48*0.2</f>
        <v>500000</v>
      </c>
      <c r="L48" s="383" t="s">
        <v>12</v>
      </c>
      <c r="M48" s="97"/>
      <c r="N48" s="97"/>
      <c r="O48" s="97"/>
      <c r="P48" s="97"/>
      <c r="Q48" s="97"/>
      <c r="R48" s="97"/>
      <c r="S48" s="97"/>
      <c r="T48" s="98"/>
      <c r="U48" s="98"/>
    </row>
    <row r="49" spans="1:21" s="45" customFormat="1" ht="16.5" customHeight="1">
      <c r="A49" s="308"/>
      <c r="B49" s="389"/>
      <c r="C49" s="537"/>
      <c r="D49" s="447"/>
      <c r="E49" s="396"/>
      <c r="F49" s="413"/>
      <c r="G49" s="302"/>
      <c r="H49" s="302"/>
      <c r="I49" s="400"/>
      <c r="J49" s="627"/>
      <c r="K49" s="304"/>
      <c r="L49" s="384"/>
      <c r="M49" s="97"/>
      <c r="N49" s="97"/>
      <c r="O49" s="97"/>
      <c r="P49" s="97"/>
      <c r="Q49" s="97"/>
      <c r="R49" s="97"/>
      <c r="S49" s="97"/>
      <c r="T49" s="98"/>
      <c r="U49" s="98"/>
    </row>
    <row r="50" spans="1:21" s="203" customFormat="1" ht="18.75" customHeight="1" thickBot="1">
      <c r="A50" s="308"/>
      <c r="B50" s="389" t="s">
        <v>15</v>
      </c>
      <c r="C50" s="445" t="s">
        <v>156</v>
      </c>
      <c r="D50" s="618">
        <v>900000</v>
      </c>
      <c r="E50" s="620">
        <v>0</v>
      </c>
      <c r="F50" s="412">
        <v>0</v>
      </c>
      <c r="G50" s="630" t="s">
        <v>11</v>
      </c>
      <c r="H50" s="177"/>
      <c r="I50" s="399">
        <f>D50*0.8</f>
        <v>720000</v>
      </c>
      <c r="J50" s="335"/>
      <c r="K50" s="202">
        <f>D50*0.2</f>
        <v>180000</v>
      </c>
      <c r="L50" s="383" t="s">
        <v>12</v>
      </c>
      <c r="M50" s="97"/>
      <c r="N50" s="97"/>
      <c r="O50" s="97"/>
      <c r="P50" s="97"/>
      <c r="Q50" s="97"/>
      <c r="R50" s="97"/>
      <c r="S50" s="97"/>
      <c r="T50" s="98"/>
      <c r="U50" s="98"/>
    </row>
    <row r="51" spans="1:21" s="203" customFormat="1" ht="23.25" customHeight="1">
      <c r="A51" s="308"/>
      <c r="B51" s="390"/>
      <c r="C51" s="402"/>
      <c r="D51" s="618"/>
      <c r="E51" s="621"/>
      <c r="F51" s="413"/>
      <c r="G51" s="631"/>
      <c r="H51" s="177"/>
      <c r="I51" s="400"/>
      <c r="J51" s="338"/>
      <c r="K51" s="351"/>
      <c r="L51" s="384"/>
      <c r="M51" s="97"/>
      <c r="N51" s="97"/>
      <c r="O51" s="97"/>
      <c r="P51" s="97"/>
      <c r="Q51" s="97"/>
      <c r="R51" s="97"/>
      <c r="S51" s="97"/>
      <c r="T51" s="98"/>
      <c r="U51" s="98"/>
    </row>
    <row r="52" spans="1:21" s="203" customFormat="1" ht="15.75" customHeight="1">
      <c r="A52" s="308"/>
      <c r="B52" s="615" t="s">
        <v>16</v>
      </c>
      <c r="C52" s="445" t="s">
        <v>126</v>
      </c>
      <c r="D52" s="446">
        <v>3800000</v>
      </c>
      <c r="E52" s="620">
        <v>0</v>
      </c>
      <c r="F52" s="412">
        <v>0</v>
      </c>
      <c r="G52" s="298"/>
      <c r="H52" s="298"/>
      <c r="I52" s="399"/>
      <c r="J52" s="294"/>
      <c r="K52" s="303"/>
      <c r="L52" s="383" t="s">
        <v>12</v>
      </c>
      <c r="M52" s="97"/>
      <c r="N52" s="97"/>
      <c r="O52" s="97"/>
      <c r="P52" s="97"/>
      <c r="Q52" s="97"/>
      <c r="R52" s="97"/>
      <c r="S52" s="97"/>
      <c r="T52" s="98"/>
      <c r="U52" s="98"/>
    </row>
    <row r="53" spans="1:22" s="203" customFormat="1" ht="26.25" customHeight="1">
      <c r="A53" s="308"/>
      <c r="B53" s="389"/>
      <c r="C53" s="402"/>
      <c r="D53" s="447"/>
      <c r="E53" s="621"/>
      <c r="F53" s="413"/>
      <c r="G53" s="302"/>
      <c r="H53" s="302"/>
      <c r="I53" s="425"/>
      <c r="J53" s="295">
        <f>D52</f>
        <v>3800000</v>
      </c>
      <c r="K53" s="304"/>
      <c r="L53" s="384"/>
      <c r="M53" s="97"/>
      <c r="N53" s="97"/>
      <c r="O53" s="97"/>
      <c r="P53" s="97"/>
      <c r="Q53" s="97"/>
      <c r="R53" s="97"/>
      <c r="S53" s="97"/>
      <c r="T53" s="98"/>
      <c r="U53" s="98"/>
      <c r="V53" s="279"/>
    </row>
    <row r="54" spans="1:21" s="203" customFormat="1" ht="15.75" customHeight="1">
      <c r="A54" s="308"/>
      <c r="B54" s="615" t="s">
        <v>55</v>
      </c>
      <c r="C54" s="536" t="s">
        <v>157</v>
      </c>
      <c r="D54" s="446">
        <v>120000</v>
      </c>
      <c r="E54" s="395">
        <v>0</v>
      </c>
      <c r="F54" s="412">
        <v>0</v>
      </c>
      <c r="G54" s="298"/>
      <c r="H54" s="298"/>
      <c r="I54" s="399"/>
      <c r="J54" s="294"/>
      <c r="K54" s="303">
        <f>D54</f>
        <v>120000</v>
      </c>
      <c r="L54" s="383" t="s">
        <v>118</v>
      </c>
      <c r="M54" s="97"/>
      <c r="N54" s="97"/>
      <c r="O54" s="97"/>
      <c r="P54" s="97"/>
      <c r="Q54" s="97"/>
      <c r="R54" s="97"/>
      <c r="S54" s="97"/>
      <c r="T54" s="98"/>
      <c r="U54" s="98"/>
    </row>
    <row r="55" spans="1:22" s="203" customFormat="1" ht="21.75" customHeight="1">
      <c r="A55" s="308"/>
      <c r="B55" s="389"/>
      <c r="C55" s="537"/>
      <c r="D55" s="447"/>
      <c r="E55" s="396"/>
      <c r="F55" s="413"/>
      <c r="G55" s="302"/>
      <c r="H55" s="302"/>
      <c r="I55" s="425"/>
      <c r="J55" s="295"/>
      <c r="K55" s="304"/>
      <c r="L55" s="384"/>
      <c r="M55" s="97"/>
      <c r="N55" s="97"/>
      <c r="O55" s="97"/>
      <c r="P55" s="97"/>
      <c r="Q55" s="97"/>
      <c r="R55" s="97"/>
      <c r="S55" s="97"/>
      <c r="T55" s="98"/>
      <c r="U55" s="98"/>
      <c r="V55" s="279"/>
    </row>
    <row r="56" spans="1:21" s="203" customFormat="1" ht="15.75" customHeight="1">
      <c r="A56" s="308"/>
      <c r="B56" s="615" t="s">
        <v>56</v>
      </c>
      <c r="C56" s="536" t="s">
        <v>192</v>
      </c>
      <c r="D56" s="446">
        <v>100000</v>
      </c>
      <c r="E56" s="395">
        <v>0</v>
      </c>
      <c r="F56" s="412">
        <v>0</v>
      </c>
      <c r="G56" s="379"/>
      <c r="H56" s="379"/>
      <c r="I56" s="399"/>
      <c r="J56" s="377"/>
      <c r="K56" s="381">
        <f>D56</f>
        <v>100000</v>
      </c>
      <c r="L56" s="383" t="s">
        <v>118</v>
      </c>
      <c r="M56" s="97"/>
      <c r="N56" s="97"/>
      <c r="O56" s="97"/>
      <c r="P56" s="97"/>
      <c r="Q56" s="97"/>
      <c r="R56" s="97"/>
      <c r="S56" s="97"/>
      <c r="T56" s="98"/>
      <c r="U56" s="98"/>
    </row>
    <row r="57" spans="1:22" s="203" customFormat="1" ht="21.75" customHeight="1">
      <c r="A57" s="308"/>
      <c r="B57" s="389"/>
      <c r="C57" s="537"/>
      <c r="D57" s="447"/>
      <c r="E57" s="396"/>
      <c r="F57" s="413"/>
      <c r="G57" s="380"/>
      <c r="H57" s="380"/>
      <c r="I57" s="425"/>
      <c r="J57" s="378"/>
      <c r="K57" s="382"/>
      <c r="L57" s="384"/>
      <c r="M57" s="97"/>
      <c r="N57" s="97"/>
      <c r="O57" s="97"/>
      <c r="P57" s="97"/>
      <c r="Q57" s="97"/>
      <c r="R57" s="97"/>
      <c r="S57" s="97"/>
      <c r="T57" s="98"/>
      <c r="U57" s="98"/>
      <c r="V57" s="279"/>
    </row>
    <row r="58" spans="1:21" s="203" customFormat="1" ht="15.75" customHeight="1">
      <c r="A58" s="308"/>
      <c r="B58" s="615" t="s">
        <v>57</v>
      </c>
      <c r="C58" s="536" t="s">
        <v>187</v>
      </c>
      <c r="D58" s="446">
        <v>58000</v>
      </c>
      <c r="E58" s="395">
        <v>0</v>
      </c>
      <c r="F58" s="412">
        <v>0</v>
      </c>
      <c r="G58" s="368"/>
      <c r="H58" s="368"/>
      <c r="I58" s="399"/>
      <c r="J58" s="369"/>
      <c r="K58" s="371">
        <f>D58</f>
        <v>58000</v>
      </c>
      <c r="L58" s="383" t="s">
        <v>118</v>
      </c>
      <c r="M58" s="97"/>
      <c r="N58" s="97"/>
      <c r="O58" s="97"/>
      <c r="P58" s="97"/>
      <c r="Q58" s="97"/>
      <c r="R58" s="97"/>
      <c r="S58" s="97"/>
      <c r="T58" s="98"/>
      <c r="U58" s="98"/>
    </row>
    <row r="59" spans="1:22" s="203" customFormat="1" ht="21.75" customHeight="1">
      <c r="A59" s="308"/>
      <c r="B59" s="389"/>
      <c r="C59" s="537"/>
      <c r="D59" s="447"/>
      <c r="E59" s="396"/>
      <c r="F59" s="413"/>
      <c r="G59" s="370"/>
      <c r="H59" s="370"/>
      <c r="I59" s="425"/>
      <c r="J59" s="367"/>
      <c r="K59" s="372"/>
      <c r="L59" s="384"/>
      <c r="M59" s="97"/>
      <c r="N59" s="97"/>
      <c r="O59" s="97"/>
      <c r="P59" s="97"/>
      <c r="Q59" s="97"/>
      <c r="R59" s="97"/>
      <c r="S59" s="97"/>
      <c r="T59" s="98"/>
      <c r="U59" s="98"/>
      <c r="V59" s="279"/>
    </row>
    <row r="60" spans="1:21" s="203" customFormat="1" ht="20.25" customHeight="1">
      <c r="A60" s="308"/>
      <c r="B60" s="615" t="s">
        <v>58</v>
      </c>
      <c r="C60" s="445" t="s">
        <v>158</v>
      </c>
      <c r="D60" s="446">
        <v>480000</v>
      </c>
      <c r="E60" s="395">
        <v>0</v>
      </c>
      <c r="F60" s="412">
        <v>0</v>
      </c>
      <c r="G60" s="467">
        <v>480000</v>
      </c>
      <c r="H60" s="298"/>
      <c r="I60" s="399"/>
      <c r="J60" s="294"/>
      <c r="K60" s="303"/>
      <c r="L60" s="383" t="s">
        <v>118</v>
      </c>
      <c r="M60" s="97"/>
      <c r="N60" s="97"/>
      <c r="O60" s="97"/>
      <c r="P60" s="97"/>
      <c r="Q60" s="97"/>
      <c r="R60" s="97"/>
      <c r="S60" s="97"/>
      <c r="T60" s="98"/>
      <c r="U60" s="98"/>
    </row>
    <row r="61" spans="1:22" s="203" customFormat="1" ht="13.5" customHeight="1">
      <c r="A61" s="308"/>
      <c r="B61" s="389"/>
      <c r="C61" s="402"/>
      <c r="D61" s="447"/>
      <c r="E61" s="396"/>
      <c r="F61" s="413"/>
      <c r="G61" s="468"/>
      <c r="H61" s="302"/>
      <c r="I61" s="425"/>
      <c r="J61" s="295"/>
      <c r="K61" s="304"/>
      <c r="L61" s="384"/>
      <c r="M61" s="97"/>
      <c r="N61" s="97"/>
      <c r="O61" s="97"/>
      <c r="P61" s="97"/>
      <c r="Q61" s="97"/>
      <c r="R61" s="97"/>
      <c r="S61" s="97"/>
      <c r="T61" s="98"/>
      <c r="U61" s="98"/>
      <c r="V61" s="279"/>
    </row>
    <row r="62" spans="1:21" s="203" customFormat="1" ht="20.25" customHeight="1">
      <c r="A62" s="308"/>
      <c r="B62" s="615" t="s">
        <v>67</v>
      </c>
      <c r="C62" s="445" t="s">
        <v>168</v>
      </c>
      <c r="D62" s="446">
        <v>1200000</v>
      </c>
      <c r="E62" s="395">
        <v>0</v>
      </c>
      <c r="F62" s="412">
        <v>0</v>
      </c>
      <c r="G62" s="655">
        <f>D62*0.2</f>
        <v>240000</v>
      </c>
      <c r="H62" s="337"/>
      <c r="I62" s="399">
        <f>D62*0.8</f>
        <v>960000</v>
      </c>
      <c r="J62" s="335"/>
      <c r="K62" s="350"/>
      <c r="L62" s="383" t="s">
        <v>12</v>
      </c>
      <c r="M62" s="97"/>
      <c r="N62" s="97"/>
      <c r="O62" s="97"/>
      <c r="P62" s="97"/>
      <c r="Q62" s="97"/>
      <c r="R62" s="97"/>
      <c r="S62" s="97"/>
      <c r="T62" s="98"/>
      <c r="U62" s="98"/>
    </row>
    <row r="63" spans="1:22" s="203" customFormat="1" ht="13.5" customHeight="1" thickBot="1">
      <c r="A63" s="308"/>
      <c r="B63" s="389"/>
      <c r="C63" s="402"/>
      <c r="D63" s="447"/>
      <c r="E63" s="396"/>
      <c r="F63" s="413"/>
      <c r="G63" s="670"/>
      <c r="H63" s="340"/>
      <c r="I63" s="425"/>
      <c r="J63" s="338"/>
      <c r="K63" s="351"/>
      <c r="L63" s="384"/>
      <c r="M63" s="97"/>
      <c r="N63" s="97"/>
      <c r="O63" s="97"/>
      <c r="P63" s="97"/>
      <c r="Q63" s="97"/>
      <c r="R63" s="97"/>
      <c r="S63" s="97"/>
      <c r="T63" s="98"/>
      <c r="U63" s="98"/>
      <c r="V63" s="279"/>
    </row>
    <row r="64" spans="2:21" ht="15.75" customHeight="1">
      <c r="B64" s="616" t="s">
        <v>90</v>
      </c>
      <c r="C64" s="617"/>
      <c r="D64" s="450">
        <f>SUM(D42:D62)</f>
        <v>12958000</v>
      </c>
      <c r="E64" s="454">
        <f>SUM(E42:E61)</f>
        <v>0</v>
      </c>
      <c r="F64" s="450">
        <f>SUM(F42:F61)</f>
        <v>0</v>
      </c>
      <c r="G64" s="450">
        <f>SUM(G60:G63)</f>
        <v>720000</v>
      </c>
      <c r="H64" s="450">
        <v>0</v>
      </c>
      <c r="I64" s="454">
        <f>SUM(I42:I63)</f>
        <v>6720000</v>
      </c>
      <c r="J64" s="454">
        <f>SUM(J53)</f>
        <v>3800000</v>
      </c>
      <c r="K64" s="320">
        <f>K42+K46+K44+K48+K60+K54+K50+K58+K56</f>
        <v>1718000</v>
      </c>
      <c r="L64" s="463"/>
      <c r="M64" s="80"/>
      <c r="N64" s="80"/>
      <c r="O64" s="80"/>
      <c r="P64" s="79"/>
      <c r="Q64" s="79"/>
      <c r="R64" s="79"/>
      <c r="S64" s="80"/>
      <c r="U64" s="99"/>
    </row>
    <row r="65" spans="2:19" ht="15.75" customHeight="1" thickBot="1">
      <c r="B65" s="548"/>
      <c r="C65" s="549"/>
      <c r="D65" s="451"/>
      <c r="E65" s="455"/>
      <c r="F65" s="451"/>
      <c r="G65" s="451"/>
      <c r="H65" s="451"/>
      <c r="I65" s="455"/>
      <c r="J65" s="455"/>
      <c r="K65" s="321">
        <f>K43</f>
        <v>0</v>
      </c>
      <c r="L65" s="464"/>
      <c r="M65" s="80"/>
      <c r="N65" s="80"/>
      <c r="O65" s="80"/>
      <c r="P65" s="79"/>
      <c r="Q65" s="79"/>
      <c r="R65" s="79"/>
      <c r="S65" s="80"/>
    </row>
    <row r="66" spans="1:21" s="2" customFormat="1" ht="24.75" customHeight="1">
      <c r="A66" s="251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100"/>
      <c r="N66" s="100"/>
      <c r="O66" s="100"/>
      <c r="P66" s="101"/>
      <c r="Q66" s="101"/>
      <c r="R66" s="101"/>
      <c r="S66" s="100"/>
      <c r="T66" s="99"/>
      <c r="U66" s="99"/>
    </row>
    <row r="67" spans="1:21" s="2" customFormat="1" ht="20.25" customHeight="1" thickBot="1">
      <c r="A67" s="251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100"/>
      <c r="N67" s="100"/>
      <c r="O67" s="100"/>
      <c r="P67" s="101"/>
      <c r="Q67" s="101"/>
      <c r="R67" s="101"/>
      <c r="S67" s="100"/>
      <c r="T67" s="99"/>
      <c r="U67" s="99"/>
    </row>
    <row r="68" spans="1:19" s="11" customFormat="1" ht="27" customHeight="1" thickBot="1">
      <c r="A68" s="306"/>
      <c r="B68" s="472" t="s">
        <v>41</v>
      </c>
      <c r="C68" s="473"/>
      <c r="D68" s="473"/>
      <c r="E68" s="473"/>
      <c r="F68" s="473"/>
      <c r="G68" s="473"/>
      <c r="H68" s="473"/>
      <c r="I68" s="473"/>
      <c r="J68" s="473"/>
      <c r="K68" s="473"/>
      <c r="L68" s="474"/>
      <c r="M68" s="80"/>
      <c r="N68" s="80"/>
      <c r="O68" s="80"/>
      <c r="P68" s="79"/>
      <c r="Q68" s="79"/>
      <c r="R68" s="79"/>
      <c r="S68" s="80"/>
    </row>
    <row r="69" spans="1:18" s="61" customFormat="1" ht="18.75" customHeight="1">
      <c r="A69" s="309"/>
      <c r="B69" s="526" t="s">
        <v>0</v>
      </c>
      <c r="C69" s="527"/>
      <c r="D69" s="418" t="s">
        <v>147</v>
      </c>
      <c r="E69" s="422" t="s">
        <v>109</v>
      </c>
      <c r="F69" s="503" t="s">
        <v>129</v>
      </c>
      <c r="G69" s="418" t="s">
        <v>151</v>
      </c>
      <c r="H69" s="418"/>
      <c r="I69" s="418"/>
      <c r="J69" s="418"/>
      <c r="K69" s="418"/>
      <c r="L69" s="462" t="s">
        <v>1</v>
      </c>
      <c r="P69" s="81"/>
      <c r="Q69" s="81"/>
      <c r="R69" s="81"/>
    </row>
    <row r="70" spans="1:18" s="61" customFormat="1" ht="18.75" customHeight="1">
      <c r="A70" s="309"/>
      <c r="B70" s="507"/>
      <c r="C70" s="508"/>
      <c r="D70" s="419"/>
      <c r="E70" s="423"/>
      <c r="F70" s="504"/>
      <c r="G70" s="457" t="s">
        <v>2</v>
      </c>
      <c r="H70" s="458" t="s">
        <v>115</v>
      </c>
      <c r="I70" s="416" t="s">
        <v>3</v>
      </c>
      <c r="J70" s="420" t="s">
        <v>119</v>
      </c>
      <c r="K70" s="40" t="s">
        <v>4</v>
      </c>
      <c r="L70" s="456"/>
      <c r="P70" s="81"/>
      <c r="Q70" s="81"/>
      <c r="R70" s="81"/>
    </row>
    <row r="71" spans="1:18" s="61" customFormat="1" ht="26.25" customHeight="1">
      <c r="A71" s="309"/>
      <c r="B71" s="507"/>
      <c r="C71" s="508"/>
      <c r="D71" s="419"/>
      <c r="E71" s="424"/>
      <c r="F71" s="505"/>
      <c r="G71" s="418"/>
      <c r="H71" s="459"/>
      <c r="I71" s="417"/>
      <c r="J71" s="421"/>
      <c r="K71" s="40" t="s">
        <v>5</v>
      </c>
      <c r="L71" s="4" t="s">
        <v>6</v>
      </c>
      <c r="P71" s="81"/>
      <c r="Q71" s="81"/>
      <c r="R71" s="81"/>
    </row>
    <row r="72" spans="1:19" s="47" customFormat="1" ht="19.5" customHeight="1">
      <c r="A72" s="310"/>
      <c r="B72" s="553" t="s">
        <v>7</v>
      </c>
      <c r="C72" s="406" t="s">
        <v>114</v>
      </c>
      <c r="D72" s="446">
        <v>500000</v>
      </c>
      <c r="E72" s="395">
        <v>0</v>
      </c>
      <c r="F72" s="412">
        <v>0</v>
      </c>
      <c r="G72" s="671"/>
      <c r="H72" s="167"/>
      <c r="I72" s="399">
        <f>D72*0.8</f>
        <v>400000</v>
      </c>
      <c r="J72" s="139"/>
      <c r="K72" s="38"/>
      <c r="L72" s="499" t="s">
        <v>142</v>
      </c>
      <c r="M72" s="87"/>
      <c r="N72" s="87"/>
      <c r="O72" s="87"/>
      <c r="P72" s="85"/>
      <c r="Q72" s="82" t="s">
        <v>96</v>
      </c>
      <c r="R72" s="86"/>
      <c r="S72" s="78"/>
    </row>
    <row r="73" spans="1:19" s="11" customFormat="1" ht="29.25" customHeight="1">
      <c r="A73" s="306"/>
      <c r="B73" s="554"/>
      <c r="C73" s="407"/>
      <c r="D73" s="619"/>
      <c r="E73" s="396"/>
      <c r="F73" s="413"/>
      <c r="G73" s="672"/>
      <c r="H73" s="168"/>
      <c r="I73" s="400"/>
      <c r="J73" s="140"/>
      <c r="K73" s="41">
        <f>D72*0.2</f>
        <v>100000</v>
      </c>
      <c r="L73" s="500"/>
      <c r="M73" s="88"/>
      <c r="N73" s="88" t="s">
        <v>99</v>
      </c>
      <c r="O73" s="88"/>
      <c r="P73" s="83">
        <v>8300</v>
      </c>
      <c r="Q73" s="83">
        <v>325</v>
      </c>
      <c r="R73" s="84">
        <f>P73*Q73</f>
        <v>2697500</v>
      </c>
      <c r="S73" s="80"/>
    </row>
    <row r="74" spans="2:24" ht="19.5" customHeight="1">
      <c r="B74" s="393" t="s">
        <v>9</v>
      </c>
      <c r="C74" s="402" t="s">
        <v>179</v>
      </c>
      <c r="D74" s="404">
        <v>2000000</v>
      </c>
      <c r="E74" s="395">
        <v>0</v>
      </c>
      <c r="F74" s="412">
        <v>0</v>
      </c>
      <c r="G74" s="397"/>
      <c r="H74" s="163"/>
      <c r="I74" s="399">
        <f>D74*0.8</f>
        <v>1600000</v>
      </c>
      <c r="J74" s="139"/>
      <c r="K74" s="42"/>
      <c r="L74" s="383" t="s">
        <v>12</v>
      </c>
      <c r="M74" s="102"/>
      <c r="N74" s="102"/>
      <c r="O74" s="102"/>
      <c r="P74" s="103"/>
      <c r="Q74" s="82" t="s">
        <v>96</v>
      </c>
      <c r="R74" s="104"/>
      <c r="S74" s="80"/>
      <c r="T74" s="105"/>
      <c r="W74" s="213"/>
      <c r="X74" s="217"/>
    </row>
    <row r="75" spans="1:24" s="2" customFormat="1" ht="19.5" customHeight="1">
      <c r="A75" s="251"/>
      <c r="B75" s="394"/>
      <c r="C75" s="403"/>
      <c r="D75" s="405"/>
      <c r="E75" s="396"/>
      <c r="F75" s="413"/>
      <c r="G75" s="398"/>
      <c r="H75" s="164"/>
      <c r="I75" s="400"/>
      <c r="J75" s="145"/>
      <c r="K75" s="43">
        <v>70000</v>
      </c>
      <c r="L75" s="401"/>
      <c r="M75" s="106"/>
      <c r="N75" s="106" t="s">
        <v>99</v>
      </c>
      <c r="O75" s="106"/>
      <c r="P75" s="83">
        <v>2200</v>
      </c>
      <c r="Q75" s="83">
        <v>280</v>
      </c>
      <c r="R75" s="84">
        <v>620000</v>
      </c>
      <c r="S75" s="100"/>
      <c r="T75" s="99"/>
      <c r="U75" s="99"/>
      <c r="W75" s="216"/>
      <c r="X75" s="218"/>
    </row>
    <row r="76" spans="2:23" ht="19.5" customHeight="1">
      <c r="B76" s="553" t="s">
        <v>10</v>
      </c>
      <c r="C76" s="402" t="s">
        <v>112</v>
      </c>
      <c r="D76" s="446">
        <v>2740000</v>
      </c>
      <c r="E76" s="395">
        <v>0</v>
      </c>
      <c r="F76" s="412">
        <v>0</v>
      </c>
      <c r="G76" s="410"/>
      <c r="H76" s="160"/>
      <c r="I76" s="399">
        <f>D76*0.8</f>
        <v>2192000</v>
      </c>
      <c r="J76" s="139"/>
      <c r="K76" s="50"/>
      <c r="L76" s="499" t="s">
        <v>144</v>
      </c>
      <c r="M76" s="80"/>
      <c r="N76" s="80"/>
      <c r="O76" s="80"/>
      <c r="P76" s="79"/>
      <c r="Q76" s="79"/>
      <c r="R76" s="79"/>
      <c r="W76" s="213"/>
    </row>
    <row r="77" spans="1:23" s="23" customFormat="1" ht="27.75" customHeight="1">
      <c r="A77" s="307"/>
      <c r="B77" s="554"/>
      <c r="C77" s="403"/>
      <c r="D77" s="619"/>
      <c r="E77" s="396"/>
      <c r="F77" s="413"/>
      <c r="G77" s="411"/>
      <c r="H77" s="166"/>
      <c r="I77" s="425"/>
      <c r="J77" s="140"/>
      <c r="K77" s="41">
        <f>D76*0.2</f>
        <v>548000</v>
      </c>
      <c r="L77" s="500"/>
      <c r="M77" s="96"/>
      <c r="N77" s="96"/>
      <c r="O77" s="96"/>
      <c r="P77" s="108"/>
      <c r="Q77" s="108"/>
      <c r="R77" s="108"/>
      <c r="S77" s="96"/>
      <c r="T77" s="96"/>
      <c r="U77" s="96"/>
      <c r="W77" s="219"/>
    </row>
    <row r="78" spans="1:23" s="23" customFormat="1" ht="19.5" customHeight="1">
      <c r="A78" s="307"/>
      <c r="B78" s="393" t="s">
        <v>13</v>
      </c>
      <c r="C78" s="402" t="s">
        <v>172</v>
      </c>
      <c r="D78" s="446">
        <v>1960000</v>
      </c>
      <c r="E78" s="395">
        <v>0</v>
      </c>
      <c r="F78" s="412">
        <v>0</v>
      </c>
      <c r="G78" s="410"/>
      <c r="H78" s="160"/>
      <c r="I78" s="399">
        <f>D78*0.8</f>
        <v>1568000</v>
      </c>
      <c r="J78" s="139"/>
      <c r="K78" s="50"/>
      <c r="L78" s="383" t="s">
        <v>12</v>
      </c>
      <c r="M78" s="112"/>
      <c r="N78" s="112"/>
      <c r="O78" s="112"/>
      <c r="P78" s="113"/>
      <c r="Q78" s="113"/>
      <c r="R78" s="114"/>
      <c r="S78" s="115"/>
      <c r="T78" s="105"/>
      <c r="U78" s="105"/>
      <c r="W78" s="214"/>
    </row>
    <row r="79" spans="1:23" s="23" customFormat="1" ht="26.25" customHeight="1">
      <c r="A79" s="307"/>
      <c r="B79" s="394"/>
      <c r="C79" s="403"/>
      <c r="D79" s="447"/>
      <c r="E79" s="396"/>
      <c r="F79" s="413"/>
      <c r="G79" s="432"/>
      <c r="H79" s="166"/>
      <c r="I79" s="425"/>
      <c r="J79" s="140"/>
      <c r="K79" s="41">
        <f>D78-I78</f>
        <v>392000</v>
      </c>
      <c r="L79" s="401"/>
      <c r="M79" s="109"/>
      <c r="N79" s="107" t="s">
        <v>100</v>
      </c>
      <c r="O79" s="109"/>
      <c r="P79" s="110"/>
      <c r="Q79" s="110"/>
      <c r="R79" s="111"/>
      <c r="S79" s="116"/>
      <c r="T79" s="117"/>
      <c r="U79" s="105"/>
      <c r="W79" s="213"/>
    </row>
    <row r="80" spans="2:24" ht="19.5" customHeight="1">
      <c r="B80" s="553" t="s">
        <v>15</v>
      </c>
      <c r="C80" s="406" t="s">
        <v>86</v>
      </c>
      <c r="D80" s="408">
        <v>2200000</v>
      </c>
      <c r="E80" s="395">
        <v>0</v>
      </c>
      <c r="F80" s="412">
        <v>0</v>
      </c>
      <c r="G80" s="410"/>
      <c r="H80" s="160"/>
      <c r="I80" s="399">
        <f>D80*0.8</f>
        <v>1760000</v>
      </c>
      <c r="J80" s="139"/>
      <c r="K80" s="50"/>
      <c r="L80" s="383" t="s">
        <v>12</v>
      </c>
      <c r="M80" s="102"/>
      <c r="N80" s="102"/>
      <c r="O80" s="102"/>
      <c r="P80" s="118"/>
      <c r="Q80" s="118"/>
      <c r="R80" s="119"/>
      <c r="S80" s="80"/>
      <c r="W80" s="215"/>
      <c r="X80" s="217"/>
    </row>
    <row r="81" spans="1:23" s="23" customFormat="1" ht="19.5" customHeight="1">
      <c r="A81" s="307"/>
      <c r="B81" s="554"/>
      <c r="C81" s="407"/>
      <c r="D81" s="409"/>
      <c r="E81" s="396"/>
      <c r="F81" s="413"/>
      <c r="G81" s="411"/>
      <c r="H81" s="166"/>
      <c r="I81" s="425"/>
      <c r="J81" s="140"/>
      <c r="K81" s="41">
        <f>D80*0.2</f>
        <v>440000</v>
      </c>
      <c r="L81" s="401"/>
      <c r="M81" s="120"/>
      <c r="N81" s="88" t="s">
        <v>99</v>
      </c>
      <c r="O81" s="120"/>
      <c r="P81" s="121"/>
      <c r="Q81" s="121"/>
      <c r="R81" s="122"/>
      <c r="S81" s="96"/>
      <c r="T81" s="96"/>
      <c r="U81" s="96"/>
      <c r="W81" s="213"/>
    </row>
    <row r="82" spans="1:21" s="23" customFormat="1" ht="19.5" customHeight="1">
      <c r="A82" s="307"/>
      <c r="B82" s="393" t="s">
        <v>16</v>
      </c>
      <c r="C82" s="402" t="s">
        <v>173</v>
      </c>
      <c r="D82" s="408">
        <v>95000</v>
      </c>
      <c r="E82" s="395"/>
      <c r="F82" s="412"/>
      <c r="G82" s="397"/>
      <c r="H82" s="224"/>
      <c r="I82" s="399"/>
      <c r="J82" s="226"/>
      <c r="K82" s="42"/>
      <c r="L82" s="383" t="s">
        <v>36</v>
      </c>
      <c r="M82" s="96"/>
      <c r="N82" s="96"/>
      <c r="O82" s="96"/>
      <c r="P82" s="108"/>
      <c r="Q82" s="108"/>
      <c r="R82" s="108"/>
      <c r="S82" s="96"/>
      <c r="T82" s="96"/>
      <c r="U82" s="96"/>
    </row>
    <row r="83" spans="1:21" s="23" customFormat="1" ht="19.5" customHeight="1">
      <c r="A83" s="307"/>
      <c r="B83" s="394"/>
      <c r="C83" s="403"/>
      <c r="D83" s="444"/>
      <c r="E83" s="396"/>
      <c r="F83" s="413"/>
      <c r="G83" s="398"/>
      <c r="H83" s="225"/>
      <c r="I83" s="400"/>
      <c r="J83" s="223"/>
      <c r="K83" s="43">
        <f>D82</f>
        <v>95000</v>
      </c>
      <c r="L83" s="384"/>
      <c r="M83" s="96"/>
      <c r="N83" s="96"/>
      <c r="O83" s="96"/>
      <c r="P83" s="108"/>
      <c r="Q83" s="108"/>
      <c r="R83" s="108"/>
      <c r="S83" s="96"/>
      <c r="T83" s="96"/>
      <c r="U83" s="96"/>
    </row>
    <row r="84" spans="1:24" s="198" customFormat="1" ht="19.5" customHeight="1">
      <c r="A84" s="251"/>
      <c r="B84" s="393" t="s">
        <v>55</v>
      </c>
      <c r="C84" s="402" t="s">
        <v>174</v>
      </c>
      <c r="D84" s="404">
        <v>260000</v>
      </c>
      <c r="E84" s="395"/>
      <c r="F84" s="412"/>
      <c r="G84" s="397"/>
      <c r="H84" s="224"/>
      <c r="I84" s="399"/>
      <c r="J84" s="226"/>
      <c r="K84" s="42"/>
      <c r="L84" s="383" t="s">
        <v>36</v>
      </c>
      <c r="M84" s="102"/>
      <c r="N84" s="102"/>
      <c r="O84" s="102"/>
      <c r="P84" s="103"/>
      <c r="Q84" s="82" t="s">
        <v>96</v>
      </c>
      <c r="R84" s="104"/>
      <c r="S84" s="196"/>
      <c r="T84" s="105"/>
      <c r="U84" s="95"/>
      <c r="W84" s="213"/>
      <c r="X84" s="217"/>
    </row>
    <row r="85" spans="1:24" s="2" customFormat="1" ht="19.5" customHeight="1">
      <c r="A85" s="251"/>
      <c r="B85" s="394"/>
      <c r="C85" s="403"/>
      <c r="D85" s="405"/>
      <c r="E85" s="396"/>
      <c r="F85" s="413"/>
      <c r="G85" s="398"/>
      <c r="H85" s="225"/>
      <c r="I85" s="400"/>
      <c r="J85" s="223"/>
      <c r="K85" s="43">
        <f>D84</f>
        <v>260000</v>
      </c>
      <c r="L85" s="384"/>
      <c r="M85" s="106"/>
      <c r="N85" s="106" t="s">
        <v>99</v>
      </c>
      <c r="O85" s="106"/>
      <c r="P85" s="83">
        <v>2200</v>
      </c>
      <c r="Q85" s="83">
        <v>280</v>
      </c>
      <c r="R85" s="84">
        <v>620000</v>
      </c>
      <c r="S85" s="100"/>
      <c r="T85" s="99"/>
      <c r="U85" s="99"/>
      <c r="W85" s="216"/>
      <c r="X85" s="218"/>
    </row>
    <row r="86" spans="1:24" s="2" customFormat="1" ht="19.5" customHeight="1">
      <c r="A86" s="251"/>
      <c r="B86" s="393" t="s">
        <v>56</v>
      </c>
      <c r="C86" s="402" t="s">
        <v>175</v>
      </c>
      <c r="D86" s="404">
        <v>870000</v>
      </c>
      <c r="E86" s="395"/>
      <c r="F86" s="412"/>
      <c r="G86" s="397"/>
      <c r="H86" s="229"/>
      <c r="I86" s="399"/>
      <c r="J86" s="227"/>
      <c r="K86" s="42"/>
      <c r="L86" s="383" t="s">
        <v>12</v>
      </c>
      <c r="M86" s="231"/>
      <c r="N86" s="231"/>
      <c r="O86" s="231"/>
      <c r="P86" s="232"/>
      <c r="Q86" s="232"/>
      <c r="R86" s="232"/>
      <c r="S86" s="100"/>
      <c r="T86" s="99"/>
      <c r="U86" s="99"/>
      <c r="W86" s="216"/>
      <c r="X86" s="218"/>
    </row>
    <row r="87" spans="1:24" s="2" customFormat="1" ht="19.5" customHeight="1">
      <c r="A87" s="251"/>
      <c r="B87" s="394"/>
      <c r="C87" s="403"/>
      <c r="D87" s="405"/>
      <c r="E87" s="396"/>
      <c r="F87" s="413"/>
      <c r="G87" s="398"/>
      <c r="H87" s="230"/>
      <c r="I87" s="400"/>
      <c r="J87" s="228"/>
      <c r="K87" s="43">
        <f>D86</f>
        <v>870000</v>
      </c>
      <c r="L87" s="401"/>
      <c r="M87" s="231"/>
      <c r="N87" s="231"/>
      <c r="O87" s="231"/>
      <c r="P87" s="232"/>
      <c r="Q87" s="232"/>
      <c r="R87" s="232"/>
      <c r="S87" s="100"/>
      <c r="T87" s="99"/>
      <c r="U87" s="99"/>
      <c r="W87" s="216"/>
      <c r="X87" s="218"/>
    </row>
    <row r="88" spans="1:24" s="2" customFormat="1" ht="19.5" customHeight="1">
      <c r="A88" s="251"/>
      <c r="B88" s="393" t="s">
        <v>57</v>
      </c>
      <c r="C88" s="402" t="s">
        <v>176</v>
      </c>
      <c r="D88" s="404">
        <v>190000</v>
      </c>
      <c r="E88" s="395"/>
      <c r="F88" s="412"/>
      <c r="G88" s="397"/>
      <c r="H88" s="229"/>
      <c r="I88" s="399"/>
      <c r="J88" s="227"/>
      <c r="K88" s="42"/>
      <c r="L88" s="383" t="s">
        <v>36</v>
      </c>
      <c r="M88" s="231"/>
      <c r="N88" s="231"/>
      <c r="O88" s="231"/>
      <c r="P88" s="232"/>
      <c r="Q88" s="232"/>
      <c r="R88" s="232"/>
      <c r="S88" s="100"/>
      <c r="T88" s="99"/>
      <c r="U88" s="99"/>
      <c r="W88" s="216"/>
      <c r="X88" s="218"/>
    </row>
    <row r="89" spans="1:24" s="2" customFormat="1" ht="19.5" customHeight="1">
      <c r="A89" s="251"/>
      <c r="B89" s="394"/>
      <c r="C89" s="403"/>
      <c r="D89" s="405"/>
      <c r="E89" s="396"/>
      <c r="F89" s="413"/>
      <c r="G89" s="398"/>
      <c r="H89" s="230"/>
      <c r="I89" s="400"/>
      <c r="J89" s="228"/>
      <c r="K89" s="43">
        <f>D88</f>
        <v>190000</v>
      </c>
      <c r="L89" s="384"/>
      <c r="M89" s="231"/>
      <c r="N89" s="231"/>
      <c r="O89" s="231"/>
      <c r="P89" s="232"/>
      <c r="Q89" s="232"/>
      <c r="R89" s="232"/>
      <c r="S89" s="100"/>
      <c r="T89" s="99"/>
      <c r="U89" s="99"/>
      <c r="W89" s="216"/>
      <c r="X89" s="218"/>
    </row>
    <row r="90" spans="1:21" s="23" customFormat="1" ht="19.5" customHeight="1">
      <c r="A90" s="307"/>
      <c r="B90" s="393" t="s">
        <v>58</v>
      </c>
      <c r="C90" s="402" t="s">
        <v>177</v>
      </c>
      <c r="D90" s="404">
        <v>370000</v>
      </c>
      <c r="E90" s="395"/>
      <c r="F90" s="412"/>
      <c r="G90" s="397"/>
      <c r="H90" s="195"/>
      <c r="I90" s="399"/>
      <c r="J90" s="205"/>
      <c r="K90" s="42"/>
      <c r="L90" s="383" t="s">
        <v>36</v>
      </c>
      <c r="M90" s="96"/>
      <c r="N90" s="96"/>
      <c r="O90" s="96"/>
      <c r="P90" s="108" t="s">
        <v>14</v>
      </c>
      <c r="Q90" s="108"/>
      <c r="R90" s="108"/>
      <c r="S90" s="96"/>
      <c r="T90" s="96"/>
      <c r="U90" s="96"/>
    </row>
    <row r="91" spans="1:21" s="23" customFormat="1" ht="19.5" customHeight="1">
      <c r="A91" s="307"/>
      <c r="B91" s="394"/>
      <c r="C91" s="403"/>
      <c r="D91" s="405"/>
      <c r="E91" s="396"/>
      <c r="F91" s="413"/>
      <c r="G91" s="398"/>
      <c r="H91" s="194"/>
      <c r="I91" s="400"/>
      <c r="J91" s="206"/>
      <c r="K91" s="43">
        <f>D90</f>
        <v>370000</v>
      </c>
      <c r="L91" s="384"/>
      <c r="M91" s="96"/>
      <c r="N91" s="96"/>
      <c r="O91" s="96"/>
      <c r="P91" s="108"/>
      <c r="Q91" s="108"/>
      <c r="R91" s="108"/>
      <c r="S91" s="96"/>
      <c r="T91" s="96"/>
      <c r="U91" s="96"/>
    </row>
    <row r="92" spans="1:21" s="23" customFormat="1" ht="19.5" customHeight="1">
      <c r="A92" s="307"/>
      <c r="B92" s="393" t="s">
        <v>67</v>
      </c>
      <c r="C92" s="402" t="s">
        <v>178</v>
      </c>
      <c r="D92" s="404">
        <v>495000</v>
      </c>
      <c r="E92" s="395"/>
      <c r="F92" s="412"/>
      <c r="G92" s="397"/>
      <c r="H92" s="353"/>
      <c r="I92" s="399"/>
      <c r="J92" s="352"/>
      <c r="K92" s="42"/>
      <c r="L92" s="383" t="s">
        <v>36</v>
      </c>
      <c r="M92" s="96"/>
      <c r="N92" s="96"/>
      <c r="O92" s="96"/>
      <c r="P92" s="108" t="s">
        <v>14</v>
      </c>
      <c r="Q92" s="108"/>
      <c r="R92" s="108"/>
      <c r="S92" s="96"/>
      <c r="T92" s="96"/>
      <c r="U92" s="96"/>
    </row>
    <row r="93" spans="1:21" s="23" customFormat="1" ht="19.5" customHeight="1">
      <c r="A93" s="307"/>
      <c r="B93" s="394"/>
      <c r="C93" s="403"/>
      <c r="D93" s="405"/>
      <c r="E93" s="396"/>
      <c r="F93" s="413"/>
      <c r="G93" s="398"/>
      <c r="H93" s="354"/>
      <c r="I93" s="400"/>
      <c r="J93" s="355"/>
      <c r="K93" s="43">
        <f>D92</f>
        <v>495000</v>
      </c>
      <c r="L93" s="384"/>
      <c r="M93" s="96"/>
      <c r="N93" s="96"/>
      <c r="O93" s="96"/>
      <c r="P93" s="108"/>
      <c r="Q93" s="108"/>
      <c r="R93" s="108"/>
      <c r="S93" s="96"/>
      <c r="T93" s="96"/>
      <c r="U93" s="96"/>
    </row>
    <row r="94" spans="1:24" s="2" customFormat="1" ht="19.5" customHeight="1">
      <c r="A94" s="251"/>
      <c r="B94" s="393" t="s">
        <v>122</v>
      </c>
      <c r="C94" s="402" t="s">
        <v>123</v>
      </c>
      <c r="D94" s="613">
        <v>5730000</v>
      </c>
      <c r="E94" s="395"/>
      <c r="F94" s="412">
        <v>0</v>
      </c>
      <c r="G94" s="397"/>
      <c r="H94" s="241"/>
      <c r="I94" s="399"/>
      <c r="J94" s="399">
        <f>D94</f>
        <v>5730000</v>
      </c>
      <c r="K94" s="42"/>
      <c r="L94" s="383" t="s">
        <v>12</v>
      </c>
      <c r="M94" s="231"/>
      <c r="N94" s="231"/>
      <c r="O94" s="231"/>
      <c r="P94" s="232"/>
      <c r="Q94" s="232"/>
      <c r="R94" s="232"/>
      <c r="S94" s="100"/>
      <c r="T94" s="99"/>
      <c r="U94" s="99"/>
      <c r="W94" s="216"/>
      <c r="X94" s="218"/>
    </row>
    <row r="95" spans="1:24" s="2" customFormat="1" ht="19.5" customHeight="1">
      <c r="A95" s="251"/>
      <c r="B95" s="394"/>
      <c r="C95" s="403"/>
      <c r="D95" s="426"/>
      <c r="E95" s="441"/>
      <c r="F95" s="413"/>
      <c r="G95" s="398"/>
      <c r="H95" s="242"/>
      <c r="I95" s="400"/>
      <c r="J95" s="400"/>
      <c r="K95" s="43"/>
      <c r="L95" s="401"/>
      <c r="M95" s="231"/>
      <c r="N95" s="231"/>
      <c r="O95" s="231"/>
      <c r="P95" s="232"/>
      <c r="Q95" s="232"/>
      <c r="R95" s="232"/>
      <c r="S95" s="100"/>
      <c r="T95" s="99"/>
      <c r="U95" s="99"/>
      <c r="W95" s="216"/>
      <c r="X95" s="218"/>
    </row>
    <row r="96" spans="1:24" s="2" customFormat="1" ht="19.5" customHeight="1">
      <c r="A96" s="251"/>
      <c r="B96" s="393" t="s">
        <v>124</v>
      </c>
      <c r="C96" s="402" t="s">
        <v>125</v>
      </c>
      <c r="D96" s="404">
        <v>3050000</v>
      </c>
      <c r="E96" s="395"/>
      <c r="F96" s="412">
        <v>0</v>
      </c>
      <c r="G96" s="397"/>
      <c r="H96" s="241"/>
      <c r="I96" s="399"/>
      <c r="J96" s="425">
        <f>D96</f>
        <v>3050000</v>
      </c>
      <c r="K96" s="42"/>
      <c r="L96" s="383" t="s">
        <v>12</v>
      </c>
      <c r="M96" s="231"/>
      <c r="N96" s="231"/>
      <c r="O96" s="231"/>
      <c r="P96" s="232"/>
      <c r="Q96" s="232"/>
      <c r="R96" s="232"/>
      <c r="S96" s="100"/>
      <c r="T96" s="99"/>
      <c r="U96" s="99"/>
      <c r="W96" s="216"/>
      <c r="X96" s="218"/>
    </row>
    <row r="97" spans="1:24" s="2" customFormat="1" ht="19.5" customHeight="1" thickBot="1">
      <c r="A97" s="251"/>
      <c r="B97" s="394"/>
      <c r="C97" s="403"/>
      <c r="D97" s="405"/>
      <c r="E97" s="441"/>
      <c r="F97" s="413"/>
      <c r="G97" s="398"/>
      <c r="H97" s="242"/>
      <c r="I97" s="400"/>
      <c r="J97" s="425"/>
      <c r="K97" s="43"/>
      <c r="L97" s="401"/>
      <c r="M97" s="231"/>
      <c r="N97" s="231"/>
      <c r="O97" s="231"/>
      <c r="P97" s="232"/>
      <c r="Q97" s="232"/>
      <c r="R97" s="232"/>
      <c r="S97" s="100"/>
      <c r="T97" s="99"/>
      <c r="U97" s="99"/>
      <c r="W97" s="216"/>
      <c r="X97" s="218"/>
    </row>
    <row r="98" spans="1:21" s="131" customFormat="1" ht="19.5" customHeight="1">
      <c r="A98" s="307"/>
      <c r="B98" s="616" t="s">
        <v>43</v>
      </c>
      <c r="C98" s="617"/>
      <c r="D98" s="450">
        <f>SUM(D72:D97)</f>
        <v>20460000</v>
      </c>
      <c r="E98" s="454">
        <f>SUM(E72:E97)</f>
        <v>0</v>
      </c>
      <c r="F98" s="450">
        <f>SUM(F72:F97)</f>
        <v>0</v>
      </c>
      <c r="G98" s="450">
        <f>SUM(G72:G81)</f>
        <v>0</v>
      </c>
      <c r="H98" s="450">
        <v>0</v>
      </c>
      <c r="I98" s="454">
        <f>SUM(I72:I81)</f>
        <v>7520000</v>
      </c>
      <c r="J98" s="454">
        <f>SUM(J94:J97)</f>
        <v>8780000</v>
      </c>
      <c r="K98" s="320"/>
      <c r="L98" s="463"/>
      <c r="M98" s="129"/>
      <c r="N98" s="129"/>
      <c r="O98" s="129"/>
      <c r="P98" s="130"/>
      <c r="Q98" s="130"/>
      <c r="R98" s="130"/>
      <c r="S98" s="129"/>
      <c r="T98" s="129"/>
      <c r="U98" s="280"/>
    </row>
    <row r="99" spans="1:21" s="131" customFormat="1" ht="19.5" customHeight="1" thickBot="1">
      <c r="A99" s="307"/>
      <c r="B99" s="548"/>
      <c r="C99" s="549"/>
      <c r="D99" s="451"/>
      <c r="E99" s="455"/>
      <c r="F99" s="451"/>
      <c r="G99" s="451"/>
      <c r="H99" s="451"/>
      <c r="I99" s="455"/>
      <c r="J99" s="455"/>
      <c r="K99" s="321">
        <f>K73+K75+K77+K79+K81+K83+K85+K87+K89+K91+K95+K97+K93</f>
        <v>3830000</v>
      </c>
      <c r="L99" s="464"/>
      <c r="M99" s="129"/>
      <c r="N99" s="129"/>
      <c r="O99" s="129"/>
      <c r="P99" s="130"/>
      <c r="Q99" s="130"/>
      <c r="R99" s="130"/>
      <c r="S99" s="129"/>
      <c r="T99" s="129"/>
      <c r="U99" s="280"/>
    </row>
    <row r="100" spans="1:21" s="131" customFormat="1" ht="8.25" customHeight="1">
      <c r="A100" s="307"/>
      <c r="B100" s="56"/>
      <c r="C100" s="56"/>
      <c r="D100" s="57"/>
      <c r="E100" s="57"/>
      <c r="F100" s="57"/>
      <c r="G100" s="57"/>
      <c r="H100" s="57"/>
      <c r="I100" s="128"/>
      <c r="J100" s="128"/>
      <c r="K100" s="58"/>
      <c r="L100" s="59"/>
      <c r="M100" s="129"/>
      <c r="N100" s="129"/>
      <c r="O100" s="129"/>
      <c r="P100" s="130"/>
      <c r="Q100" s="130"/>
      <c r="R100" s="130"/>
      <c r="S100" s="129"/>
      <c r="T100" s="129"/>
      <c r="U100" s="129"/>
    </row>
    <row r="101" spans="1:12" s="61" customFormat="1" ht="18.75" customHeight="1" thickBot="1">
      <c r="A101" s="309"/>
      <c r="B101" s="56"/>
      <c r="C101" s="56"/>
      <c r="D101" s="57"/>
      <c r="E101" s="57"/>
      <c r="F101" s="57"/>
      <c r="G101" s="57"/>
      <c r="H101" s="57"/>
      <c r="I101" s="58"/>
      <c r="J101" s="58"/>
      <c r="K101" s="58"/>
      <c r="L101" s="59"/>
    </row>
    <row r="102" spans="1:12" s="61" customFormat="1" ht="27.75" customHeight="1" thickBot="1">
      <c r="A102" s="309"/>
      <c r="B102" s="472" t="s">
        <v>44</v>
      </c>
      <c r="C102" s="473"/>
      <c r="D102" s="473"/>
      <c r="E102" s="473"/>
      <c r="F102" s="473"/>
      <c r="G102" s="473"/>
      <c r="H102" s="473"/>
      <c r="I102" s="473"/>
      <c r="J102" s="473"/>
      <c r="K102" s="473"/>
      <c r="L102" s="474"/>
    </row>
    <row r="103" spans="1:12" s="61" customFormat="1" ht="22.5" customHeight="1">
      <c r="A103" s="309"/>
      <c r="B103" s="526" t="s">
        <v>0</v>
      </c>
      <c r="C103" s="527"/>
      <c r="D103" s="418" t="s">
        <v>147</v>
      </c>
      <c r="E103" s="422" t="s">
        <v>109</v>
      </c>
      <c r="F103" s="503" t="s">
        <v>129</v>
      </c>
      <c r="G103" s="418" t="s">
        <v>151</v>
      </c>
      <c r="H103" s="418"/>
      <c r="I103" s="418"/>
      <c r="J103" s="418"/>
      <c r="K103" s="418"/>
      <c r="L103" s="462" t="s">
        <v>1</v>
      </c>
    </row>
    <row r="104" spans="1:21" s="48" customFormat="1" ht="22.5" customHeight="1">
      <c r="A104" s="311"/>
      <c r="B104" s="507"/>
      <c r="C104" s="508"/>
      <c r="D104" s="419"/>
      <c r="E104" s="423"/>
      <c r="F104" s="504"/>
      <c r="G104" s="457" t="s">
        <v>2</v>
      </c>
      <c r="H104" s="458" t="s">
        <v>115</v>
      </c>
      <c r="I104" s="416" t="s">
        <v>3</v>
      </c>
      <c r="J104" s="420" t="s">
        <v>119</v>
      </c>
      <c r="K104" s="89" t="s">
        <v>4</v>
      </c>
      <c r="L104" s="456"/>
      <c r="M104" s="112"/>
      <c r="N104" s="112"/>
      <c r="O104" s="112"/>
      <c r="P104" s="113"/>
      <c r="Q104" s="113"/>
      <c r="R104" s="114"/>
      <c r="S104" s="61"/>
      <c r="T104" s="61"/>
      <c r="U104" s="61"/>
    </row>
    <row r="105" spans="1:21" s="26" customFormat="1" ht="15" customHeight="1">
      <c r="A105" s="311"/>
      <c r="B105" s="528"/>
      <c r="C105" s="529"/>
      <c r="D105" s="419"/>
      <c r="E105" s="424"/>
      <c r="F105" s="505"/>
      <c r="G105" s="418"/>
      <c r="H105" s="459"/>
      <c r="I105" s="417"/>
      <c r="J105" s="421"/>
      <c r="K105" s="89" t="s">
        <v>5</v>
      </c>
      <c r="L105" s="4" t="s">
        <v>6</v>
      </c>
      <c r="M105" s="109"/>
      <c r="N105" s="107" t="s">
        <v>97</v>
      </c>
      <c r="O105" s="109"/>
      <c r="P105" s="110"/>
      <c r="Q105" s="110"/>
      <c r="R105" s="111"/>
      <c r="S105" s="78"/>
      <c r="T105" s="78"/>
      <c r="U105" s="78"/>
    </row>
    <row r="106" spans="1:21" s="26" customFormat="1" ht="22.5" customHeight="1">
      <c r="A106" s="311"/>
      <c r="B106" s="501" t="s">
        <v>7</v>
      </c>
      <c r="C106" s="494" t="s">
        <v>37</v>
      </c>
      <c r="D106" s="426">
        <v>492000</v>
      </c>
      <c r="E106" s="395">
        <v>0</v>
      </c>
      <c r="F106" s="530">
        <v>0</v>
      </c>
      <c r="G106" s="655"/>
      <c r="H106" s="467"/>
      <c r="I106" s="467"/>
      <c r="J106" s="148"/>
      <c r="K106" s="90">
        <f>D106</f>
        <v>492000</v>
      </c>
      <c r="L106" s="383" t="s">
        <v>36</v>
      </c>
      <c r="M106" s="112"/>
      <c r="N106" s="112"/>
      <c r="O106" s="112"/>
      <c r="P106" s="113"/>
      <c r="Q106" s="113"/>
      <c r="R106" s="114"/>
      <c r="S106" s="494" t="s">
        <v>93</v>
      </c>
      <c r="T106" s="518"/>
      <c r="U106" s="221"/>
    </row>
    <row r="107" spans="2:21" ht="22.5" customHeight="1">
      <c r="B107" s="390"/>
      <c r="C107" s="520"/>
      <c r="D107" s="427"/>
      <c r="E107" s="396"/>
      <c r="F107" s="531"/>
      <c r="G107" s="468"/>
      <c r="H107" s="468"/>
      <c r="I107" s="468"/>
      <c r="J107" s="147"/>
      <c r="K107" s="91"/>
      <c r="L107" s="384"/>
      <c r="M107" s="109"/>
      <c r="N107" s="107" t="s">
        <v>98</v>
      </c>
      <c r="O107" s="109"/>
      <c r="P107" s="110"/>
      <c r="Q107" s="110"/>
      <c r="R107" s="111"/>
      <c r="S107" s="520"/>
      <c r="T107" s="519"/>
      <c r="U107" s="222"/>
    </row>
    <row r="108" spans="1:21" s="343" customFormat="1" ht="18.75" customHeight="1">
      <c r="A108" s="251"/>
      <c r="B108" s="501" t="s">
        <v>9</v>
      </c>
      <c r="C108" s="676" t="s">
        <v>169</v>
      </c>
      <c r="D108" s="405">
        <v>200000</v>
      </c>
      <c r="E108" s="428">
        <v>0</v>
      </c>
      <c r="F108" s="429">
        <v>0</v>
      </c>
      <c r="G108" s="431"/>
      <c r="H108" s="342"/>
      <c r="I108" s="397"/>
      <c r="J108" s="94"/>
      <c r="K108" s="93">
        <f>D108</f>
        <v>200000</v>
      </c>
      <c r="L108" s="383" t="s">
        <v>36</v>
      </c>
      <c r="M108" s="95"/>
      <c r="N108" s="95"/>
      <c r="O108" s="95"/>
      <c r="P108" s="95"/>
      <c r="Q108" s="95"/>
      <c r="R108" s="95"/>
      <c r="S108" s="95"/>
      <c r="T108" s="222"/>
      <c r="U108" s="95"/>
    </row>
    <row r="109" spans="1:21" s="2" customFormat="1" ht="20.25" customHeight="1">
      <c r="A109" s="251"/>
      <c r="B109" s="390"/>
      <c r="C109" s="391"/>
      <c r="D109" s="677"/>
      <c r="E109" s="405"/>
      <c r="F109" s="430"/>
      <c r="G109" s="398"/>
      <c r="H109" s="339"/>
      <c r="I109" s="398"/>
      <c r="J109" s="152"/>
      <c r="K109" s="92" t="s">
        <v>14</v>
      </c>
      <c r="L109" s="384"/>
      <c r="M109" s="99"/>
      <c r="N109" s="99"/>
      <c r="O109" s="99"/>
      <c r="P109" s="99"/>
      <c r="Q109" s="99"/>
      <c r="R109" s="99"/>
      <c r="S109" s="99"/>
      <c r="T109" s="99"/>
      <c r="U109" s="99"/>
    </row>
    <row r="110" spans="1:21" s="343" customFormat="1" ht="18.75" customHeight="1">
      <c r="A110" s="251"/>
      <c r="B110" s="501" t="s">
        <v>10</v>
      </c>
      <c r="C110" s="510" t="s">
        <v>171</v>
      </c>
      <c r="D110" s="426">
        <v>400000</v>
      </c>
      <c r="E110" s="428">
        <v>0</v>
      </c>
      <c r="F110" s="429">
        <v>0</v>
      </c>
      <c r="G110" s="431"/>
      <c r="H110" s="342"/>
      <c r="I110" s="397"/>
      <c r="J110" s="94"/>
      <c r="K110" s="93">
        <f>D110</f>
        <v>400000</v>
      </c>
      <c r="L110" s="383" t="s">
        <v>36</v>
      </c>
      <c r="M110" s="95"/>
      <c r="N110" s="95"/>
      <c r="O110" s="95"/>
      <c r="P110" s="95"/>
      <c r="Q110" s="95"/>
      <c r="R110" s="95"/>
      <c r="S110" s="95"/>
      <c r="T110" s="222"/>
      <c r="U110" s="95"/>
    </row>
    <row r="111" spans="1:21" s="2" customFormat="1" ht="20.25" customHeight="1">
      <c r="A111" s="251"/>
      <c r="B111" s="390"/>
      <c r="C111" s="511"/>
      <c r="D111" s="427"/>
      <c r="E111" s="405"/>
      <c r="F111" s="430"/>
      <c r="G111" s="398"/>
      <c r="H111" s="339"/>
      <c r="I111" s="398"/>
      <c r="J111" s="152"/>
      <c r="K111" s="92" t="s">
        <v>14</v>
      </c>
      <c r="L111" s="384"/>
      <c r="M111" s="99"/>
      <c r="N111" s="99"/>
      <c r="O111" s="99"/>
      <c r="P111" s="99"/>
      <c r="Q111" s="99"/>
      <c r="R111" s="99"/>
      <c r="S111" s="99"/>
      <c r="T111" s="99"/>
      <c r="U111" s="99"/>
    </row>
    <row r="112" spans="2:20" ht="18.75" customHeight="1">
      <c r="B112" s="501" t="s">
        <v>13</v>
      </c>
      <c r="C112" s="406" t="s">
        <v>89</v>
      </c>
      <c r="D112" s="426">
        <v>40000</v>
      </c>
      <c r="E112" s="428">
        <v>0</v>
      </c>
      <c r="F112" s="429">
        <v>0</v>
      </c>
      <c r="G112" s="431">
        <f>D112</f>
        <v>40000</v>
      </c>
      <c r="H112" s="173"/>
      <c r="I112" s="397"/>
      <c r="J112" s="94"/>
      <c r="K112" s="93"/>
      <c r="L112" s="383" t="s">
        <v>118</v>
      </c>
      <c r="T112" s="222"/>
    </row>
    <row r="113" spans="1:21" s="2" customFormat="1" ht="20.25" customHeight="1">
      <c r="A113" s="251"/>
      <c r="B113" s="390"/>
      <c r="C113" s="494"/>
      <c r="D113" s="427"/>
      <c r="E113" s="405"/>
      <c r="F113" s="430"/>
      <c r="G113" s="398"/>
      <c r="H113" s="174"/>
      <c r="I113" s="398"/>
      <c r="J113" s="152"/>
      <c r="K113" s="92" t="s">
        <v>14</v>
      </c>
      <c r="L113" s="525"/>
      <c r="M113" s="99"/>
      <c r="N113" s="99"/>
      <c r="O113" s="99"/>
      <c r="P113" s="99"/>
      <c r="Q113" s="99"/>
      <c r="R113" s="99"/>
      <c r="S113" s="99"/>
      <c r="T113" s="99"/>
      <c r="U113" s="99"/>
    </row>
    <row r="114" spans="1:21" s="365" customFormat="1" ht="18.75" customHeight="1">
      <c r="A114" s="251"/>
      <c r="B114" s="501" t="s">
        <v>15</v>
      </c>
      <c r="C114" s="406" t="s">
        <v>183</v>
      </c>
      <c r="D114" s="426">
        <v>90000</v>
      </c>
      <c r="E114" s="428">
        <v>0</v>
      </c>
      <c r="F114" s="429">
        <v>0</v>
      </c>
      <c r="G114" s="431">
        <f>D114</f>
        <v>90000</v>
      </c>
      <c r="H114" s="366"/>
      <c r="I114" s="397"/>
      <c r="J114" s="94"/>
      <c r="K114" s="93"/>
      <c r="L114" s="383" t="s">
        <v>118</v>
      </c>
      <c r="M114" s="95"/>
      <c r="N114" s="95"/>
      <c r="O114" s="95"/>
      <c r="P114" s="95"/>
      <c r="Q114" s="95"/>
      <c r="R114" s="95"/>
      <c r="S114" s="95"/>
      <c r="T114" s="222"/>
      <c r="U114" s="95"/>
    </row>
    <row r="115" spans="1:21" s="2" customFormat="1" ht="20.25" customHeight="1">
      <c r="A115" s="251"/>
      <c r="B115" s="390"/>
      <c r="C115" s="494"/>
      <c r="D115" s="427"/>
      <c r="E115" s="405"/>
      <c r="F115" s="430"/>
      <c r="G115" s="398"/>
      <c r="H115" s="362"/>
      <c r="I115" s="398"/>
      <c r="J115" s="152"/>
      <c r="K115" s="92" t="s">
        <v>14</v>
      </c>
      <c r="L115" s="525"/>
      <c r="M115" s="99"/>
      <c r="N115" s="99"/>
      <c r="O115" s="99"/>
      <c r="P115" s="99"/>
      <c r="Q115" s="99"/>
      <c r="R115" s="99"/>
      <c r="S115" s="99"/>
      <c r="T115" s="99"/>
      <c r="U115" s="99"/>
    </row>
    <row r="116" spans="1:21" s="2" customFormat="1" ht="34.5" customHeight="1" thickBot="1">
      <c r="A116" s="251"/>
      <c r="B116" s="284" t="s">
        <v>16</v>
      </c>
      <c r="C116" s="274" t="s">
        <v>170</v>
      </c>
      <c r="D116" s="291">
        <v>320000</v>
      </c>
      <c r="E116" s="281">
        <v>0</v>
      </c>
      <c r="F116" s="323">
        <v>0</v>
      </c>
      <c r="G116" s="283">
        <f>D116</f>
        <v>320000</v>
      </c>
      <c r="H116" s="283"/>
      <c r="I116" s="283"/>
      <c r="J116" s="94"/>
      <c r="K116" s="273"/>
      <c r="L116" s="282" t="s">
        <v>118</v>
      </c>
      <c r="M116" s="99"/>
      <c r="N116" s="99"/>
      <c r="O116" s="99"/>
      <c r="P116" s="99"/>
      <c r="Q116" s="99"/>
      <c r="R116" s="99"/>
      <c r="S116" s="99"/>
      <c r="T116" s="99"/>
      <c r="U116" s="99"/>
    </row>
    <row r="117" spans="1:21" s="18" customFormat="1" ht="18" customHeight="1">
      <c r="A117" s="257"/>
      <c r="B117" s="521" t="s">
        <v>88</v>
      </c>
      <c r="C117" s="522"/>
      <c r="D117" s="450">
        <f>SUM(D106:D116)</f>
        <v>1542000</v>
      </c>
      <c r="E117" s="452">
        <f>SUM(E106:E116)</f>
        <v>0</v>
      </c>
      <c r="F117" s="450">
        <f>SUM(F106:F116)</f>
        <v>0</v>
      </c>
      <c r="G117" s="450">
        <f>SUM(G106:G116)</f>
        <v>450000</v>
      </c>
      <c r="H117" s="450">
        <f>SUM(H106:H113)</f>
        <v>0</v>
      </c>
      <c r="I117" s="450">
        <f>SUM(I106:I113)</f>
        <v>0</v>
      </c>
      <c r="J117" s="324"/>
      <c r="K117" s="325">
        <f>SUM(K106:K116)</f>
        <v>1092000</v>
      </c>
      <c r="L117" s="674"/>
      <c r="M117" s="16"/>
      <c r="N117" s="16"/>
      <c r="O117" s="16"/>
      <c r="P117" s="16"/>
      <c r="Q117" s="16"/>
      <c r="R117" s="16"/>
      <c r="S117" s="16"/>
      <c r="T117" s="16"/>
      <c r="U117" s="16"/>
    </row>
    <row r="118" spans="1:21" s="18" customFormat="1" ht="20.25" customHeight="1" thickBot="1">
      <c r="A118" s="257"/>
      <c r="B118" s="523"/>
      <c r="C118" s="524"/>
      <c r="D118" s="451"/>
      <c r="E118" s="453"/>
      <c r="F118" s="451"/>
      <c r="G118" s="451"/>
      <c r="H118" s="451"/>
      <c r="I118" s="451"/>
      <c r="J118" s="326"/>
      <c r="K118" s="321"/>
      <c r="L118" s="675"/>
      <c r="M118" s="16"/>
      <c r="N118" s="16"/>
      <c r="O118" s="16"/>
      <c r="P118" s="16"/>
      <c r="Q118" s="16"/>
      <c r="R118" s="16"/>
      <c r="S118" s="16"/>
      <c r="T118" s="16"/>
      <c r="U118" s="16"/>
    </row>
    <row r="119" spans="1:21" s="25" customFormat="1" ht="22.5" customHeight="1" thickBot="1">
      <c r="A119" s="257"/>
      <c r="B119" s="469"/>
      <c r="C119" s="470"/>
      <c r="D119" s="470"/>
      <c r="E119" s="470"/>
      <c r="F119" s="470"/>
      <c r="G119" s="470"/>
      <c r="H119" s="470"/>
      <c r="I119" s="470"/>
      <c r="J119" s="470"/>
      <c r="K119" s="470"/>
      <c r="L119" s="471"/>
      <c r="M119" s="123"/>
      <c r="N119" s="123"/>
      <c r="O119" s="123"/>
      <c r="P119" s="123"/>
      <c r="Q119" s="123"/>
      <c r="R119" s="123"/>
      <c r="S119" s="123"/>
      <c r="T119" s="123"/>
      <c r="U119" s="123"/>
    </row>
    <row r="120" spans="1:21" s="25" customFormat="1" ht="32.25" customHeight="1">
      <c r="A120" s="257"/>
      <c r="B120" s="532" t="s">
        <v>18</v>
      </c>
      <c r="C120" s="533"/>
      <c r="D120" s="387">
        <f>D117+D64+D98</f>
        <v>34960000</v>
      </c>
      <c r="E120" s="479">
        <f>E64+E98+E117</f>
        <v>0</v>
      </c>
      <c r="F120" s="448">
        <f>F64+F98+F117</f>
        <v>0</v>
      </c>
      <c r="G120" s="387">
        <f>G117+G64+G8+G98</f>
        <v>1170000</v>
      </c>
      <c r="H120" s="387">
        <f>H117</f>
        <v>0</v>
      </c>
      <c r="I120" s="387">
        <f>I117+I64+I98</f>
        <v>14240000</v>
      </c>
      <c r="J120" s="387">
        <f>J98+J64</f>
        <v>12580000</v>
      </c>
      <c r="K120" s="332">
        <f>K117+K64</f>
        <v>2810000</v>
      </c>
      <c r="L120" s="327"/>
      <c r="M120" s="123"/>
      <c r="N120" s="123"/>
      <c r="O120" s="123"/>
      <c r="P120" s="123"/>
      <c r="Q120" s="123"/>
      <c r="R120" s="123"/>
      <c r="S120" s="123"/>
      <c r="T120" s="123"/>
      <c r="U120" s="292"/>
    </row>
    <row r="121" spans="1:21" s="25" customFormat="1" ht="27" customHeight="1" thickBot="1">
      <c r="A121" s="257"/>
      <c r="B121" s="534"/>
      <c r="C121" s="535"/>
      <c r="D121" s="388"/>
      <c r="E121" s="480"/>
      <c r="F121" s="449"/>
      <c r="G121" s="388"/>
      <c r="H121" s="388"/>
      <c r="I121" s="388"/>
      <c r="J121" s="388"/>
      <c r="K121" s="328">
        <f>K99</f>
        <v>3830000</v>
      </c>
      <c r="L121" s="329"/>
      <c r="M121" s="123"/>
      <c r="N121" s="123"/>
      <c r="O121" s="123"/>
      <c r="P121" s="123"/>
      <c r="Q121" s="123"/>
      <c r="R121" s="123"/>
      <c r="S121" s="123"/>
      <c r="T121" s="123"/>
      <c r="U121" s="123"/>
    </row>
    <row r="122" spans="1:12" s="11" customFormat="1" ht="21.75" customHeight="1">
      <c r="A122" s="306"/>
      <c r="B122" s="19"/>
      <c r="C122" s="19"/>
      <c r="D122" s="20"/>
      <c r="E122" s="20"/>
      <c r="F122" s="20"/>
      <c r="G122" s="20"/>
      <c r="H122" s="20"/>
      <c r="I122" s="20"/>
      <c r="J122" s="20"/>
      <c r="K122" s="21"/>
      <c r="L122" s="20"/>
    </row>
    <row r="123" spans="1:21" s="23" customFormat="1" ht="21" customHeight="1" thickBot="1">
      <c r="A123" s="307"/>
      <c r="B123" s="19"/>
      <c r="C123" s="19"/>
      <c r="D123" s="20"/>
      <c r="E123" s="20"/>
      <c r="F123" s="20"/>
      <c r="G123" s="20"/>
      <c r="H123" s="20"/>
      <c r="I123" s="20"/>
      <c r="J123" s="20"/>
      <c r="K123" s="21"/>
      <c r="L123" s="20"/>
      <c r="M123" s="96"/>
      <c r="N123" s="96"/>
      <c r="O123" s="96"/>
      <c r="P123" s="96"/>
      <c r="Q123" s="96"/>
      <c r="R123" s="96"/>
      <c r="S123" s="96"/>
      <c r="T123" s="96"/>
      <c r="U123" s="96"/>
    </row>
    <row r="124" spans="1:21" s="23" customFormat="1" ht="21" customHeight="1" thickBot="1">
      <c r="A124" s="307"/>
      <c r="B124" s="472" t="s">
        <v>116</v>
      </c>
      <c r="C124" s="473"/>
      <c r="D124" s="473"/>
      <c r="E124" s="473"/>
      <c r="F124" s="473"/>
      <c r="G124" s="473"/>
      <c r="H124" s="473"/>
      <c r="I124" s="473"/>
      <c r="J124" s="473"/>
      <c r="K124" s="473"/>
      <c r="L124" s="474"/>
      <c r="M124" s="96"/>
      <c r="N124" s="96"/>
      <c r="O124" s="96"/>
      <c r="P124" s="96"/>
      <c r="Q124" s="96"/>
      <c r="R124" s="96"/>
      <c r="S124" s="96"/>
      <c r="T124" s="96"/>
      <c r="U124" s="96"/>
    </row>
    <row r="125" spans="1:21" s="23" customFormat="1" ht="24.75" customHeight="1">
      <c r="A125" s="307"/>
      <c r="B125" s="507" t="s">
        <v>0</v>
      </c>
      <c r="C125" s="508"/>
      <c r="D125" s="418" t="s">
        <v>147</v>
      </c>
      <c r="E125" s="422" t="s">
        <v>109</v>
      </c>
      <c r="F125" s="503" t="s">
        <v>129</v>
      </c>
      <c r="G125" s="418" t="s">
        <v>151</v>
      </c>
      <c r="H125" s="418"/>
      <c r="I125" s="418"/>
      <c r="J125" s="418"/>
      <c r="K125" s="418"/>
      <c r="L125" s="456" t="s">
        <v>1</v>
      </c>
      <c r="M125" s="96"/>
      <c r="N125" s="96"/>
      <c r="O125" s="96"/>
      <c r="P125" s="96"/>
      <c r="Q125" s="96"/>
      <c r="R125" s="96"/>
      <c r="S125" s="96"/>
      <c r="T125" s="96"/>
      <c r="U125" s="96"/>
    </row>
    <row r="126" spans="1:21" s="45" customFormat="1" ht="18" customHeight="1">
      <c r="A126" s="308"/>
      <c r="B126" s="507"/>
      <c r="C126" s="508"/>
      <c r="D126" s="419"/>
      <c r="E126" s="423"/>
      <c r="F126" s="504"/>
      <c r="G126" s="457" t="s">
        <v>2</v>
      </c>
      <c r="H126" s="458" t="s">
        <v>115</v>
      </c>
      <c r="I126" s="416" t="s">
        <v>3</v>
      </c>
      <c r="J126" s="420" t="s">
        <v>119</v>
      </c>
      <c r="K126" s="40" t="s">
        <v>4</v>
      </c>
      <c r="L126" s="456"/>
      <c r="M126" s="98"/>
      <c r="N126" s="98"/>
      <c r="O126" s="98"/>
      <c r="P126" s="98"/>
      <c r="Q126" s="98"/>
      <c r="R126" s="98"/>
      <c r="S126" s="98"/>
      <c r="T126" s="98"/>
      <c r="U126" s="98"/>
    </row>
    <row r="127" spans="1:21" s="45" customFormat="1" ht="15" customHeight="1">
      <c r="A127" s="308"/>
      <c r="B127" s="507"/>
      <c r="C127" s="508"/>
      <c r="D127" s="419"/>
      <c r="E127" s="424"/>
      <c r="F127" s="505"/>
      <c r="G127" s="418"/>
      <c r="H127" s="459"/>
      <c r="I127" s="417"/>
      <c r="J127" s="421"/>
      <c r="K127" s="178" t="s">
        <v>5</v>
      </c>
      <c r="L127" s="4" t="s">
        <v>6</v>
      </c>
      <c r="M127" s="98"/>
      <c r="N127" s="98"/>
      <c r="O127" s="98"/>
      <c r="P127" s="98"/>
      <c r="Q127" s="98"/>
      <c r="R127" s="98"/>
      <c r="S127" s="98"/>
      <c r="T127" s="98"/>
      <c r="U127" s="98"/>
    </row>
    <row r="128" spans="1:21" s="203" customFormat="1" ht="18" customHeight="1">
      <c r="A128" s="308"/>
      <c r="B128" s="389" t="s">
        <v>7</v>
      </c>
      <c r="C128" s="406" t="s">
        <v>181</v>
      </c>
      <c r="D128" s="427">
        <v>190000</v>
      </c>
      <c r="E128" s="395">
        <v>0</v>
      </c>
      <c r="F128" s="429">
        <v>0</v>
      </c>
      <c r="G128" s="502">
        <f>D128*0.2</f>
        <v>38000</v>
      </c>
      <c r="H128" s="183"/>
      <c r="I128" s="399">
        <f>D128*0.8</f>
        <v>152000</v>
      </c>
      <c r="J128" s="180"/>
      <c r="K128" s="50"/>
      <c r="L128" s="499" t="s">
        <v>36</v>
      </c>
      <c r="M128" s="98"/>
      <c r="N128" s="98"/>
      <c r="O128" s="98"/>
      <c r="P128" s="98"/>
      <c r="Q128" s="98"/>
      <c r="R128" s="98"/>
      <c r="S128" s="98"/>
      <c r="T128" s="98"/>
      <c r="U128" s="98"/>
    </row>
    <row r="129" spans="1:21" s="203" customFormat="1" ht="18" customHeight="1">
      <c r="A129" s="308"/>
      <c r="B129" s="501"/>
      <c r="C129" s="407"/>
      <c r="D129" s="427"/>
      <c r="E129" s="441"/>
      <c r="F129" s="430"/>
      <c r="G129" s="502"/>
      <c r="H129" s="182"/>
      <c r="I129" s="400"/>
      <c r="J129" s="181"/>
      <c r="K129" s="44"/>
      <c r="L129" s="500"/>
      <c r="M129" s="98"/>
      <c r="N129" s="98"/>
      <c r="O129" s="98"/>
      <c r="P129" s="98"/>
      <c r="Q129" s="98"/>
      <c r="R129" s="98"/>
      <c r="S129" s="98"/>
      <c r="T129" s="98"/>
      <c r="U129" s="98"/>
    </row>
    <row r="130" spans="1:21" s="179" customFormat="1" ht="18.75" customHeight="1">
      <c r="A130" s="251"/>
      <c r="B130" s="389" t="s">
        <v>9</v>
      </c>
      <c r="C130" s="536" t="s">
        <v>180</v>
      </c>
      <c r="D130" s="427">
        <v>1250000</v>
      </c>
      <c r="E130" s="395">
        <v>0</v>
      </c>
      <c r="F130" s="429">
        <v>0</v>
      </c>
      <c r="G130" s="502" t="s">
        <v>11</v>
      </c>
      <c r="H130" s="207"/>
      <c r="I130" s="399"/>
      <c r="J130" s="205"/>
      <c r="K130" s="50">
        <f>D130</f>
        <v>1250000</v>
      </c>
      <c r="L130" s="499" t="s">
        <v>139</v>
      </c>
      <c r="M130" s="95"/>
      <c r="N130" s="95"/>
      <c r="O130" s="95"/>
      <c r="P130" s="95"/>
      <c r="Q130" s="95"/>
      <c r="R130" s="95"/>
      <c r="S130" s="95"/>
      <c r="T130" s="95"/>
      <c r="U130" s="99"/>
    </row>
    <row r="131" spans="1:21" s="179" customFormat="1" ht="18.75" customHeight="1" thickBot="1">
      <c r="A131" s="251"/>
      <c r="B131" s="501"/>
      <c r="C131" s="537"/>
      <c r="D131" s="427"/>
      <c r="E131" s="441"/>
      <c r="F131" s="430"/>
      <c r="G131" s="502"/>
      <c r="H131" s="208"/>
      <c r="I131" s="400"/>
      <c r="J131" s="206"/>
      <c r="K131" s="202"/>
      <c r="L131" s="500"/>
      <c r="M131" s="95"/>
      <c r="N131" s="95"/>
      <c r="O131" s="95"/>
      <c r="P131" s="95"/>
      <c r="Q131" s="95"/>
      <c r="R131" s="95"/>
      <c r="S131" s="95"/>
      <c r="T131" s="95"/>
      <c r="U131" s="95"/>
    </row>
    <row r="132" spans="1:21" s="25" customFormat="1" ht="32.25" customHeight="1">
      <c r="A132" s="257"/>
      <c r="B132" s="616" t="s">
        <v>128</v>
      </c>
      <c r="C132" s="617"/>
      <c r="D132" s="450">
        <f>SUM(D128:D131)</f>
        <v>1440000</v>
      </c>
      <c r="E132" s="673">
        <f>SUM(E128:E131)</f>
        <v>0</v>
      </c>
      <c r="F132" s="450">
        <f>SUM(F128:F131)</f>
        <v>0</v>
      </c>
      <c r="G132" s="450">
        <f>SUM(G128:G129)</f>
        <v>38000</v>
      </c>
      <c r="H132" s="450">
        <v>0</v>
      </c>
      <c r="I132" s="454">
        <f>SUM(I128:I129)</f>
        <v>152000</v>
      </c>
      <c r="J132" s="454">
        <v>0</v>
      </c>
      <c r="K132" s="320">
        <f>K130</f>
        <v>1250000</v>
      </c>
      <c r="L132" s="463"/>
      <c r="M132" s="123"/>
      <c r="N132" s="123"/>
      <c r="O132" s="123"/>
      <c r="P132" s="123"/>
      <c r="Q132" s="123"/>
      <c r="R132" s="123"/>
      <c r="S132" s="123"/>
      <c r="T132" s="123"/>
      <c r="U132" s="123"/>
    </row>
    <row r="133" spans="1:21" s="25" customFormat="1" ht="19.5" customHeight="1" thickBot="1">
      <c r="A133" s="257"/>
      <c r="B133" s="548"/>
      <c r="C133" s="549"/>
      <c r="D133" s="451"/>
      <c r="E133" s="517"/>
      <c r="F133" s="451"/>
      <c r="G133" s="451"/>
      <c r="H133" s="451"/>
      <c r="I133" s="455"/>
      <c r="J133" s="455"/>
      <c r="K133" s="321">
        <f>K129</f>
        <v>0</v>
      </c>
      <c r="L133" s="464"/>
      <c r="M133" s="123"/>
      <c r="N133" s="123"/>
      <c r="O133" s="123"/>
      <c r="P133" s="123"/>
      <c r="Q133" s="123"/>
      <c r="R133" s="123"/>
      <c r="S133" s="123"/>
      <c r="T133" s="123"/>
      <c r="U133" s="123"/>
    </row>
    <row r="134" spans="2:21" s="257" customFormat="1" ht="16.5" customHeight="1" thickBot="1">
      <c r="B134" s="245"/>
      <c r="C134" s="245"/>
      <c r="D134" s="252"/>
      <c r="E134" s="246"/>
      <c r="F134" s="252"/>
      <c r="G134" s="252"/>
      <c r="H134" s="252"/>
      <c r="I134" s="247"/>
      <c r="J134" s="254"/>
      <c r="K134" s="255"/>
      <c r="L134" s="248"/>
      <c r="M134" s="256"/>
      <c r="N134" s="256"/>
      <c r="O134" s="256"/>
      <c r="P134" s="256"/>
      <c r="Q134" s="256"/>
      <c r="R134" s="256"/>
      <c r="S134" s="256"/>
      <c r="T134" s="256"/>
      <c r="U134" s="256"/>
    </row>
    <row r="135" spans="1:12" s="11" customFormat="1" ht="27.75" customHeight="1" thickBot="1">
      <c r="A135" s="306"/>
      <c r="B135" s="472" t="s">
        <v>79</v>
      </c>
      <c r="C135" s="473"/>
      <c r="D135" s="473"/>
      <c r="E135" s="473"/>
      <c r="F135" s="473"/>
      <c r="G135" s="473"/>
      <c r="H135" s="473"/>
      <c r="I135" s="473"/>
      <c r="J135" s="473"/>
      <c r="K135" s="473"/>
      <c r="L135" s="474"/>
    </row>
    <row r="136" spans="1:21" s="23" customFormat="1" ht="21" customHeight="1">
      <c r="A136" s="307"/>
      <c r="B136" s="526" t="s">
        <v>0</v>
      </c>
      <c r="C136" s="527"/>
      <c r="D136" s="418" t="s">
        <v>147</v>
      </c>
      <c r="E136" s="422" t="s">
        <v>109</v>
      </c>
      <c r="F136" s="503" t="s">
        <v>129</v>
      </c>
      <c r="G136" s="418" t="s">
        <v>151</v>
      </c>
      <c r="H136" s="418"/>
      <c r="I136" s="418"/>
      <c r="J136" s="418"/>
      <c r="K136" s="418"/>
      <c r="L136" s="456" t="s">
        <v>1</v>
      </c>
      <c r="M136" s="96"/>
      <c r="N136" s="96"/>
      <c r="O136" s="96"/>
      <c r="P136" s="96"/>
      <c r="Q136" s="96"/>
      <c r="R136" s="96"/>
      <c r="S136" s="96"/>
      <c r="T136" s="96"/>
      <c r="U136" s="96"/>
    </row>
    <row r="137" spans="1:21" s="23" customFormat="1" ht="18" customHeight="1">
      <c r="A137" s="307"/>
      <c r="B137" s="507"/>
      <c r="C137" s="508"/>
      <c r="D137" s="419"/>
      <c r="E137" s="423"/>
      <c r="F137" s="504"/>
      <c r="G137" s="457" t="s">
        <v>2</v>
      </c>
      <c r="H137" s="458" t="s">
        <v>115</v>
      </c>
      <c r="I137" s="416" t="s">
        <v>3</v>
      </c>
      <c r="J137" s="420" t="s">
        <v>119</v>
      </c>
      <c r="K137" s="201" t="s">
        <v>4</v>
      </c>
      <c r="L137" s="456"/>
      <c r="M137" s="96"/>
      <c r="N137" s="96"/>
      <c r="O137" s="96"/>
      <c r="P137" s="96"/>
      <c r="Q137" s="96"/>
      <c r="R137" s="96"/>
      <c r="S137" s="96"/>
      <c r="T137" s="96"/>
      <c r="U137" s="96"/>
    </row>
    <row r="138" spans="1:21" s="23" customFormat="1" ht="22.5" customHeight="1">
      <c r="A138" s="307"/>
      <c r="B138" s="528"/>
      <c r="C138" s="529"/>
      <c r="D138" s="419"/>
      <c r="E138" s="424"/>
      <c r="F138" s="505"/>
      <c r="G138" s="418"/>
      <c r="H138" s="459"/>
      <c r="I138" s="417"/>
      <c r="J138" s="421"/>
      <c r="K138" s="243" t="s">
        <v>5</v>
      </c>
      <c r="L138" s="4" t="s">
        <v>6</v>
      </c>
      <c r="M138" s="96"/>
      <c r="N138" s="96"/>
      <c r="O138" s="96"/>
      <c r="P138" s="96"/>
      <c r="Q138" s="96"/>
      <c r="R138" s="96"/>
      <c r="S138" s="96"/>
      <c r="T138" s="96"/>
      <c r="U138" s="96"/>
    </row>
    <row r="139" spans="1:21" s="203" customFormat="1" ht="18" customHeight="1">
      <c r="A139" s="308"/>
      <c r="B139" s="501" t="s">
        <v>7</v>
      </c>
      <c r="C139" s="622" t="s">
        <v>182</v>
      </c>
      <c r="D139" s="427">
        <v>3000000</v>
      </c>
      <c r="E139" s="395">
        <v>0</v>
      </c>
      <c r="F139" s="429">
        <v>0</v>
      </c>
      <c r="G139" s="502" t="s">
        <v>11</v>
      </c>
      <c r="H139" s="240"/>
      <c r="I139" s="399">
        <f>D139*0.8</f>
        <v>2400000</v>
      </c>
      <c r="J139" s="640">
        <v>0</v>
      </c>
      <c r="K139" s="202"/>
      <c r="L139" s="383" t="s">
        <v>12</v>
      </c>
      <c r="M139" s="98"/>
      <c r="N139" s="98"/>
      <c r="O139" s="98"/>
      <c r="P139" s="98"/>
      <c r="Q139" s="98"/>
      <c r="R139" s="98"/>
      <c r="S139" s="98"/>
      <c r="T139" s="98"/>
      <c r="U139" s="98"/>
    </row>
    <row r="140" spans="1:21" s="203" customFormat="1" ht="28.5" customHeight="1" thickBot="1">
      <c r="A140" s="308"/>
      <c r="B140" s="501"/>
      <c r="C140" s="403"/>
      <c r="D140" s="427"/>
      <c r="E140" s="642"/>
      <c r="F140" s="430"/>
      <c r="G140" s="502"/>
      <c r="H140" s="239"/>
      <c r="I140" s="400"/>
      <c r="J140" s="641"/>
      <c r="K140" s="202">
        <f>D139*0.2</f>
        <v>600000</v>
      </c>
      <c r="L140" s="384"/>
      <c r="M140" s="98"/>
      <c r="N140" s="98"/>
      <c r="O140" s="98"/>
      <c r="P140" s="98"/>
      <c r="Q140" s="98"/>
      <c r="R140" s="98"/>
      <c r="S140" s="98"/>
      <c r="T140" s="98"/>
      <c r="U140" s="98"/>
    </row>
    <row r="141" spans="1:21" s="244" customFormat="1" ht="18.75" customHeight="1">
      <c r="A141" s="251"/>
      <c r="B141" s="616" t="s">
        <v>80</v>
      </c>
      <c r="C141" s="617"/>
      <c r="D141" s="450">
        <f>SUM(D139:D140)</f>
        <v>3000000</v>
      </c>
      <c r="E141" s="516">
        <f>SUM(E139)</f>
        <v>0</v>
      </c>
      <c r="F141" s="450">
        <f>SUM(F139:F140)</f>
        <v>0</v>
      </c>
      <c r="G141" s="450">
        <v>0</v>
      </c>
      <c r="H141" s="450">
        <v>0</v>
      </c>
      <c r="I141" s="454">
        <f>SUM(I139)</f>
        <v>2400000</v>
      </c>
      <c r="J141" s="454">
        <f>SUM(J139)</f>
        <v>0</v>
      </c>
      <c r="K141" s="320"/>
      <c r="L141" s="463"/>
      <c r="M141" s="95"/>
      <c r="N141" s="95"/>
      <c r="O141" s="95"/>
      <c r="P141" s="95"/>
      <c r="Q141" s="95"/>
      <c r="R141" s="95"/>
      <c r="S141" s="95"/>
      <c r="T141" s="95"/>
      <c r="U141" s="99"/>
    </row>
    <row r="142" spans="1:21" s="244" customFormat="1" ht="18.75" customHeight="1" thickBot="1">
      <c r="A142" s="251"/>
      <c r="B142" s="548"/>
      <c r="C142" s="549"/>
      <c r="D142" s="451"/>
      <c r="E142" s="517"/>
      <c r="F142" s="451"/>
      <c r="G142" s="451"/>
      <c r="H142" s="451"/>
      <c r="I142" s="455"/>
      <c r="J142" s="455"/>
      <c r="K142" s="321">
        <f>K140</f>
        <v>600000</v>
      </c>
      <c r="L142" s="464"/>
      <c r="M142" s="95"/>
      <c r="N142" s="95"/>
      <c r="O142" s="95"/>
      <c r="P142" s="95"/>
      <c r="Q142" s="95"/>
      <c r="R142" s="95"/>
      <c r="S142" s="95"/>
      <c r="T142" s="95"/>
      <c r="U142" s="95"/>
    </row>
    <row r="143" spans="1:21" s="23" customFormat="1" ht="29.25" customHeight="1" thickBot="1">
      <c r="A143" s="307"/>
      <c r="B143" s="19"/>
      <c r="C143" s="19"/>
      <c r="D143" s="20"/>
      <c r="E143" s="20"/>
      <c r="F143" s="20"/>
      <c r="G143" s="20"/>
      <c r="H143" s="20"/>
      <c r="I143" s="20"/>
      <c r="J143" s="20"/>
      <c r="K143" s="21"/>
      <c r="L143" s="20"/>
      <c r="M143" s="96"/>
      <c r="N143" s="96"/>
      <c r="O143" s="96"/>
      <c r="P143" s="96"/>
      <c r="Q143" s="96"/>
      <c r="R143" s="96"/>
      <c r="S143" s="96"/>
      <c r="T143" s="96"/>
      <c r="U143" s="96"/>
    </row>
    <row r="144" spans="1:21" s="48" customFormat="1" ht="22.5" customHeight="1" thickBot="1">
      <c r="A144" s="311"/>
      <c r="B144" s="472" t="s">
        <v>45</v>
      </c>
      <c r="C144" s="473"/>
      <c r="D144" s="473"/>
      <c r="E144" s="473"/>
      <c r="F144" s="473"/>
      <c r="G144" s="473"/>
      <c r="H144" s="473"/>
      <c r="I144" s="473"/>
      <c r="J144" s="473"/>
      <c r="K144" s="473"/>
      <c r="L144" s="474"/>
      <c r="M144" s="61"/>
      <c r="N144" s="61"/>
      <c r="O144" s="61"/>
      <c r="P144" s="61"/>
      <c r="Q144" s="61"/>
      <c r="R144" s="61"/>
      <c r="S144" s="61"/>
      <c r="T144" s="61"/>
      <c r="U144" s="61"/>
    </row>
    <row r="145" spans="1:21" s="48" customFormat="1" ht="21.75" customHeight="1">
      <c r="A145" s="311"/>
      <c r="B145" s="507" t="s">
        <v>0</v>
      </c>
      <c r="C145" s="508"/>
      <c r="D145" s="418" t="s">
        <v>147</v>
      </c>
      <c r="E145" s="422" t="s">
        <v>109</v>
      </c>
      <c r="F145" s="503" t="s">
        <v>129</v>
      </c>
      <c r="G145" s="418" t="s">
        <v>151</v>
      </c>
      <c r="H145" s="418"/>
      <c r="I145" s="418"/>
      <c r="J145" s="418"/>
      <c r="K145" s="418"/>
      <c r="L145" s="456" t="s">
        <v>1</v>
      </c>
      <c r="M145" s="61"/>
      <c r="N145" s="61"/>
      <c r="O145" s="61"/>
      <c r="P145" s="61"/>
      <c r="Q145" s="61"/>
      <c r="R145" s="61"/>
      <c r="S145" s="61"/>
      <c r="T145" s="61"/>
      <c r="U145" s="61"/>
    </row>
    <row r="146" spans="1:21" s="48" customFormat="1" ht="19.5" customHeight="1">
      <c r="A146" s="311"/>
      <c r="B146" s="507"/>
      <c r="C146" s="508"/>
      <c r="D146" s="419"/>
      <c r="E146" s="423"/>
      <c r="F146" s="504"/>
      <c r="G146" s="457" t="s">
        <v>2</v>
      </c>
      <c r="H146" s="458" t="s">
        <v>115</v>
      </c>
      <c r="I146" s="416" t="s">
        <v>3</v>
      </c>
      <c r="J146" s="420" t="s">
        <v>119</v>
      </c>
      <c r="K146" s="416" t="s">
        <v>4</v>
      </c>
      <c r="L146" s="456"/>
      <c r="M146" s="112"/>
      <c r="N146" s="112"/>
      <c r="O146" s="112"/>
      <c r="P146" s="113"/>
      <c r="Q146" s="113"/>
      <c r="R146" s="114"/>
      <c r="S146" s="61"/>
      <c r="T146" s="61"/>
      <c r="U146" s="61"/>
    </row>
    <row r="147" spans="1:21" s="48" customFormat="1" ht="30.75" customHeight="1">
      <c r="A147" s="311"/>
      <c r="B147" s="528"/>
      <c r="C147" s="529"/>
      <c r="D147" s="419"/>
      <c r="E147" s="424"/>
      <c r="F147" s="505"/>
      <c r="G147" s="418"/>
      <c r="H147" s="459"/>
      <c r="I147" s="417"/>
      <c r="J147" s="421"/>
      <c r="K147" s="417"/>
      <c r="L147" s="4" t="s">
        <v>6</v>
      </c>
      <c r="M147" s="109"/>
      <c r="N147" s="107" t="s">
        <v>101</v>
      </c>
      <c r="O147" s="109"/>
      <c r="P147" s="110"/>
      <c r="Q147" s="110"/>
      <c r="R147" s="111"/>
      <c r="S147" s="61"/>
      <c r="T147" s="61"/>
      <c r="U147" s="61"/>
    </row>
    <row r="148" spans="2:21" s="189" customFormat="1" ht="19.5" customHeight="1">
      <c r="B148" s="389" t="s">
        <v>7</v>
      </c>
      <c r="C148" s="406" t="s">
        <v>38</v>
      </c>
      <c r="D148" s="404">
        <v>499000</v>
      </c>
      <c r="E148" s="395">
        <v>0</v>
      </c>
      <c r="F148" s="429">
        <v>0</v>
      </c>
      <c r="G148" s="467"/>
      <c r="H148" s="465"/>
      <c r="I148" s="465"/>
      <c r="J148" s="143"/>
      <c r="K148" s="399">
        <f>D148</f>
        <v>499000</v>
      </c>
      <c r="L148" s="499" t="s">
        <v>143</v>
      </c>
      <c r="M148" s="184"/>
      <c r="N148" s="184"/>
      <c r="O148" s="184"/>
      <c r="P148" s="185"/>
      <c r="Q148" s="185"/>
      <c r="R148" s="186"/>
      <c r="S148" s="187"/>
      <c r="T148" s="187"/>
      <c r="U148" s="188"/>
    </row>
    <row r="149" spans="2:21" s="189" customFormat="1" ht="29.25" customHeight="1">
      <c r="B149" s="390"/>
      <c r="C149" s="494"/>
      <c r="D149" s="405"/>
      <c r="E149" s="396"/>
      <c r="F149" s="430"/>
      <c r="G149" s="468"/>
      <c r="H149" s="466"/>
      <c r="I149" s="466"/>
      <c r="J149" s="144"/>
      <c r="K149" s="400"/>
      <c r="L149" s="500"/>
      <c r="M149" s="190"/>
      <c r="N149" s="191" t="s">
        <v>102</v>
      </c>
      <c r="O149" s="190"/>
      <c r="P149" s="192"/>
      <c r="Q149" s="192"/>
      <c r="R149" s="193"/>
      <c r="S149" s="187"/>
      <c r="T149" s="187"/>
      <c r="U149" s="187"/>
    </row>
    <row r="150" spans="1:21" s="24" customFormat="1" ht="19.5" customHeight="1">
      <c r="A150" s="189"/>
      <c r="B150" s="389" t="s">
        <v>9</v>
      </c>
      <c r="C150" s="494" t="s">
        <v>95</v>
      </c>
      <c r="D150" s="446">
        <v>90000</v>
      </c>
      <c r="E150" s="441">
        <v>0</v>
      </c>
      <c r="F150" s="429">
        <v>0</v>
      </c>
      <c r="G150" s="399">
        <f>D150</f>
        <v>90000</v>
      </c>
      <c r="H150" s="171"/>
      <c r="I150" s="465"/>
      <c r="J150" s="175"/>
      <c r="K150" s="399"/>
      <c r="L150" s="383" t="s">
        <v>118</v>
      </c>
      <c r="M150" s="80"/>
      <c r="N150" s="80"/>
      <c r="O150" s="80"/>
      <c r="P150" s="80"/>
      <c r="Q150" s="80"/>
      <c r="R150" s="80"/>
      <c r="S150" s="80"/>
      <c r="T150" s="80"/>
      <c r="U150" s="80"/>
    </row>
    <row r="151" spans="1:21" s="24" customFormat="1" ht="14.25" customHeight="1">
      <c r="A151" s="189"/>
      <c r="B151" s="390"/>
      <c r="C151" s="520"/>
      <c r="D151" s="447"/>
      <c r="E151" s="396"/>
      <c r="F151" s="430"/>
      <c r="G151" s="400"/>
      <c r="H151" s="172"/>
      <c r="I151" s="466"/>
      <c r="J151" s="176"/>
      <c r="K151" s="400"/>
      <c r="L151" s="525"/>
      <c r="M151" s="80"/>
      <c r="N151" s="80"/>
      <c r="O151" s="80"/>
      <c r="P151" s="80"/>
      <c r="Q151" s="80"/>
      <c r="R151" s="80"/>
      <c r="S151" s="80"/>
      <c r="T151" s="80"/>
      <c r="U151" s="80"/>
    </row>
    <row r="152" spans="1:21" s="24" customFormat="1" ht="19.5" customHeight="1">
      <c r="A152" s="189"/>
      <c r="B152" s="389" t="s">
        <v>10</v>
      </c>
      <c r="C152" s="391" t="s">
        <v>161</v>
      </c>
      <c r="D152" s="446">
        <v>160000</v>
      </c>
      <c r="E152" s="395">
        <v>0</v>
      </c>
      <c r="F152" s="429">
        <v>0</v>
      </c>
      <c r="G152" s="414"/>
      <c r="H152" s="161"/>
      <c r="I152" s="397"/>
      <c r="J152" s="142"/>
      <c r="K152" s="414">
        <f>D152</f>
        <v>160000</v>
      </c>
      <c r="L152" s="383" t="s">
        <v>36</v>
      </c>
      <c r="M152" s="80"/>
      <c r="N152" s="80"/>
      <c r="O152" s="80"/>
      <c r="P152" s="80"/>
      <c r="Q152" s="80"/>
      <c r="R152" s="80"/>
      <c r="S152" s="80"/>
      <c r="T152" s="80"/>
      <c r="U152" s="80"/>
    </row>
    <row r="153" spans="1:21" s="28" customFormat="1" ht="19.5" customHeight="1">
      <c r="A153" s="312"/>
      <c r="B153" s="390"/>
      <c r="C153" s="392"/>
      <c r="D153" s="447"/>
      <c r="E153" s="396"/>
      <c r="F153" s="430"/>
      <c r="G153" s="415"/>
      <c r="H153" s="162"/>
      <c r="I153" s="398"/>
      <c r="J153" s="141"/>
      <c r="K153" s="415"/>
      <c r="L153" s="384"/>
      <c r="M153" s="124"/>
      <c r="N153" s="124"/>
      <c r="O153" s="124"/>
      <c r="P153" s="124"/>
      <c r="Q153" s="124"/>
      <c r="R153" s="124"/>
      <c r="S153" s="124"/>
      <c r="T153" s="124"/>
      <c r="U153" s="124"/>
    </row>
    <row r="154" spans="1:21" s="209" customFormat="1" ht="19.5" customHeight="1">
      <c r="A154" s="189"/>
      <c r="B154" s="389" t="s">
        <v>13</v>
      </c>
      <c r="C154" s="391" t="s">
        <v>162</v>
      </c>
      <c r="D154" s="446">
        <v>380000</v>
      </c>
      <c r="E154" s="395">
        <v>0</v>
      </c>
      <c r="F154" s="429">
        <v>0</v>
      </c>
      <c r="G154" s="414"/>
      <c r="H154" s="345"/>
      <c r="I154" s="397"/>
      <c r="J154" s="348"/>
      <c r="K154" s="414">
        <f>D154</f>
        <v>380000</v>
      </c>
      <c r="L154" s="383" t="s">
        <v>36</v>
      </c>
      <c r="M154" s="344"/>
      <c r="N154" s="344"/>
      <c r="O154" s="344"/>
      <c r="P154" s="344"/>
      <c r="Q154" s="344"/>
      <c r="R154" s="344"/>
      <c r="S154" s="344"/>
      <c r="T154" s="344"/>
      <c r="U154" s="344"/>
    </row>
    <row r="155" spans="1:21" s="200" customFormat="1" ht="19.5" customHeight="1">
      <c r="A155" s="312"/>
      <c r="B155" s="390"/>
      <c r="C155" s="392"/>
      <c r="D155" s="447"/>
      <c r="E155" s="396"/>
      <c r="F155" s="430"/>
      <c r="G155" s="415"/>
      <c r="H155" s="346"/>
      <c r="I155" s="398"/>
      <c r="J155" s="349"/>
      <c r="K155" s="415"/>
      <c r="L155" s="384"/>
      <c r="M155" s="124"/>
      <c r="N155" s="124"/>
      <c r="O155" s="124"/>
      <c r="P155" s="124"/>
      <c r="Q155" s="124"/>
      <c r="R155" s="124"/>
      <c r="S155" s="124"/>
      <c r="T155" s="124"/>
      <c r="U155" s="124"/>
    </row>
    <row r="156" spans="1:21" s="209" customFormat="1" ht="19.5" customHeight="1">
      <c r="A156" s="189"/>
      <c r="B156" s="389" t="s">
        <v>15</v>
      </c>
      <c r="C156" s="391" t="s">
        <v>163</v>
      </c>
      <c r="D156" s="446">
        <v>700000</v>
      </c>
      <c r="E156" s="395">
        <v>0</v>
      </c>
      <c r="F156" s="429">
        <v>0</v>
      </c>
      <c r="G156" s="414"/>
      <c r="H156" s="345"/>
      <c r="I156" s="397"/>
      <c r="J156" s="348"/>
      <c r="K156" s="414">
        <f>D156</f>
        <v>700000</v>
      </c>
      <c r="L156" s="383" t="s">
        <v>12</v>
      </c>
      <c r="M156" s="344"/>
      <c r="N156" s="344"/>
      <c r="O156" s="344"/>
      <c r="P156" s="344"/>
      <c r="Q156" s="344"/>
      <c r="R156" s="344"/>
      <c r="S156" s="344"/>
      <c r="T156" s="344"/>
      <c r="U156" s="344"/>
    </row>
    <row r="157" spans="1:21" s="200" customFormat="1" ht="19.5" customHeight="1">
      <c r="A157" s="312"/>
      <c r="B157" s="390"/>
      <c r="C157" s="392"/>
      <c r="D157" s="447"/>
      <c r="E157" s="396"/>
      <c r="F157" s="430"/>
      <c r="G157" s="415"/>
      <c r="H157" s="346"/>
      <c r="I157" s="398"/>
      <c r="J157" s="349"/>
      <c r="K157" s="415"/>
      <c r="L157" s="384"/>
      <c r="M157" s="124"/>
      <c r="N157" s="124"/>
      <c r="O157" s="124"/>
      <c r="P157" s="124"/>
      <c r="Q157" s="124"/>
      <c r="R157" s="124"/>
      <c r="S157" s="124"/>
      <c r="T157" s="124"/>
      <c r="U157" s="124"/>
    </row>
    <row r="158" spans="1:21" s="200" customFormat="1" ht="36.75" customHeight="1">
      <c r="A158" s="312"/>
      <c r="B158" s="271" t="s">
        <v>16</v>
      </c>
      <c r="C158" s="361" t="s">
        <v>165</v>
      </c>
      <c r="D158" s="334">
        <v>850000</v>
      </c>
      <c r="E158" s="356">
        <v>0</v>
      </c>
      <c r="F158" s="322"/>
      <c r="G158" s="357"/>
      <c r="H158" s="357"/>
      <c r="I158" s="347"/>
      <c r="J158" s="358"/>
      <c r="K158" s="357">
        <f>D158</f>
        <v>850000</v>
      </c>
      <c r="L158" s="359" t="s">
        <v>12</v>
      </c>
      <c r="M158" s="124"/>
      <c r="N158" s="124"/>
      <c r="O158" s="124"/>
      <c r="P158" s="124"/>
      <c r="Q158" s="124"/>
      <c r="R158" s="124"/>
      <c r="S158" s="124"/>
      <c r="T158" s="124"/>
      <c r="U158" s="124"/>
    </row>
    <row r="159" spans="1:21" s="200" customFormat="1" ht="36.75" customHeight="1" thickBot="1">
      <c r="A159" s="312"/>
      <c r="B159" s="271" t="s">
        <v>55</v>
      </c>
      <c r="C159" s="360" t="s">
        <v>164</v>
      </c>
      <c r="D159" s="258">
        <v>140000</v>
      </c>
      <c r="E159" s="270">
        <v>0</v>
      </c>
      <c r="F159" s="323"/>
      <c r="G159" s="272"/>
      <c r="H159" s="272"/>
      <c r="I159" s="263"/>
      <c r="J159" s="268"/>
      <c r="K159" s="272">
        <f>D159</f>
        <v>140000</v>
      </c>
      <c r="L159" s="305" t="s">
        <v>36</v>
      </c>
      <c r="M159" s="124"/>
      <c r="N159" s="124"/>
      <c r="O159" s="124"/>
      <c r="P159" s="124"/>
      <c r="Q159" s="124"/>
      <c r="R159" s="124"/>
      <c r="S159" s="124"/>
      <c r="T159" s="124"/>
      <c r="U159" s="124"/>
    </row>
    <row r="160" spans="1:22" s="74" customFormat="1" ht="27" customHeight="1">
      <c r="A160" s="312"/>
      <c r="B160" s="512" t="s">
        <v>87</v>
      </c>
      <c r="C160" s="513"/>
      <c r="D160" s="387">
        <f>SUM(D148:D159)</f>
        <v>2819000</v>
      </c>
      <c r="E160" s="483">
        <f>SUM(E148:E159)</f>
        <v>0</v>
      </c>
      <c r="F160" s="387">
        <f>SUM(F148:F159)</f>
        <v>0</v>
      </c>
      <c r="G160" s="387">
        <f>SUM(G148:G159)</f>
        <v>90000</v>
      </c>
      <c r="H160" s="387">
        <f>SUM(H148:H153)</f>
        <v>0</v>
      </c>
      <c r="I160" s="387">
        <f>SUM(I148:I159)</f>
        <v>0</v>
      </c>
      <c r="J160" s="330"/>
      <c r="K160" s="387">
        <f>SUM(K148:K159)</f>
        <v>2729000</v>
      </c>
      <c r="L160" s="385"/>
      <c r="M160" s="125"/>
      <c r="N160" s="125"/>
      <c r="O160" s="125"/>
      <c r="P160" s="125"/>
      <c r="Q160" s="125"/>
      <c r="R160" s="125"/>
      <c r="S160" s="125"/>
      <c r="T160" s="125"/>
      <c r="U160" s="285"/>
      <c r="V160" s="286"/>
    </row>
    <row r="161" spans="1:21" s="74" customFormat="1" ht="12.75" customHeight="1" thickBot="1">
      <c r="A161" s="312"/>
      <c r="B161" s="514"/>
      <c r="C161" s="515"/>
      <c r="D161" s="388"/>
      <c r="E161" s="484"/>
      <c r="F161" s="388"/>
      <c r="G161" s="388"/>
      <c r="H161" s="388"/>
      <c r="I161" s="388"/>
      <c r="J161" s="331"/>
      <c r="K161" s="388"/>
      <c r="L161" s="386"/>
      <c r="M161" s="125"/>
      <c r="N161" s="125"/>
      <c r="O161" s="125"/>
      <c r="P161" s="125"/>
      <c r="Q161" s="125"/>
      <c r="R161" s="125"/>
      <c r="S161" s="125"/>
      <c r="T161" s="125"/>
      <c r="U161" s="125"/>
    </row>
    <row r="162" spans="1:21" s="74" customFormat="1" ht="9" customHeight="1">
      <c r="A162" s="312"/>
      <c r="B162" s="19"/>
      <c r="C162" s="19"/>
      <c r="D162" s="20"/>
      <c r="E162" s="20"/>
      <c r="F162" s="20"/>
      <c r="G162" s="20"/>
      <c r="H162" s="20"/>
      <c r="I162" s="20"/>
      <c r="J162" s="20"/>
      <c r="K162" s="20"/>
      <c r="L162" s="27"/>
      <c r="M162" s="125"/>
      <c r="N162" s="125"/>
      <c r="O162" s="125"/>
      <c r="P162" s="125"/>
      <c r="Q162" s="125"/>
      <c r="R162" s="125"/>
      <c r="S162" s="125"/>
      <c r="T162" s="220"/>
      <c r="U162" s="125"/>
    </row>
    <row r="163" spans="1:21" s="25" customFormat="1" ht="10.5" customHeight="1" thickBot="1">
      <c r="A163" s="257"/>
      <c r="B163" s="75"/>
      <c r="C163" s="19"/>
      <c r="D163" s="20"/>
      <c r="E163" s="20"/>
      <c r="F163" s="20"/>
      <c r="G163" s="20"/>
      <c r="H163" s="20"/>
      <c r="I163" s="20"/>
      <c r="J163" s="20"/>
      <c r="K163" s="20"/>
      <c r="L163" s="76"/>
      <c r="M163" s="123"/>
      <c r="N163" s="123"/>
      <c r="O163" s="123"/>
      <c r="P163" s="123"/>
      <c r="Q163" s="123"/>
      <c r="R163" s="123"/>
      <c r="S163" s="123"/>
      <c r="T163" s="123"/>
      <c r="U163" s="123"/>
    </row>
    <row r="164" spans="1:21" s="28" customFormat="1" ht="23.25" customHeight="1">
      <c r="A164" s="312"/>
      <c r="B164" s="532" t="s">
        <v>85</v>
      </c>
      <c r="C164" s="533"/>
      <c r="D164" s="387">
        <f>D160+D141+D132</f>
        <v>7259000</v>
      </c>
      <c r="E164" s="483">
        <f>E160+E141+E132</f>
        <v>0</v>
      </c>
      <c r="F164" s="387">
        <f>F160+F141+F132</f>
        <v>0</v>
      </c>
      <c r="G164" s="387">
        <f>G132+G141+G160</f>
        <v>128000</v>
      </c>
      <c r="H164" s="387">
        <v>0</v>
      </c>
      <c r="I164" s="387">
        <f>I160+I141+I132</f>
        <v>2552000</v>
      </c>
      <c r="J164" s="387">
        <f>J160+J141+J132</f>
        <v>0</v>
      </c>
      <c r="K164" s="332">
        <f>K160+K132</f>
        <v>3979000</v>
      </c>
      <c r="L164" s="327"/>
      <c r="M164" s="124"/>
      <c r="N164" s="124"/>
      <c r="O164" s="124"/>
      <c r="P164" s="124"/>
      <c r="Q164" s="124"/>
      <c r="R164" s="124"/>
      <c r="S164" s="124"/>
      <c r="T164" s="124"/>
      <c r="U164" s="287"/>
    </row>
    <row r="165" spans="1:21" s="149" customFormat="1" ht="27" customHeight="1" thickBot="1">
      <c r="A165" s="251"/>
      <c r="B165" s="534"/>
      <c r="C165" s="535"/>
      <c r="D165" s="388"/>
      <c r="E165" s="484"/>
      <c r="F165" s="388"/>
      <c r="G165" s="388"/>
      <c r="H165" s="388"/>
      <c r="I165" s="388"/>
      <c r="J165" s="388"/>
      <c r="K165" s="328">
        <f>K142</f>
        <v>600000</v>
      </c>
      <c r="L165" s="329"/>
      <c r="M165" s="153"/>
      <c r="N165" s="153"/>
      <c r="O165" s="153"/>
      <c r="P165" s="153"/>
      <c r="Q165" s="153"/>
      <c r="R165" s="153"/>
      <c r="U165" s="233"/>
    </row>
    <row r="166" spans="1:18" s="23" customFormat="1" ht="15.75" customHeight="1" thickBot="1">
      <c r="A166" s="307"/>
      <c r="B166" s="19"/>
      <c r="C166" s="19"/>
      <c r="D166" s="20"/>
      <c r="E166" s="20"/>
      <c r="F166" s="20"/>
      <c r="G166" s="20"/>
      <c r="H166" s="20"/>
      <c r="I166" s="21"/>
      <c r="J166" s="21"/>
      <c r="K166" s="20"/>
      <c r="L166" s="27"/>
      <c r="M166" s="154"/>
      <c r="N166" s="154"/>
      <c r="O166" s="154"/>
      <c r="P166" s="154"/>
      <c r="Q166" s="154"/>
      <c r="R166" s="154"/>
    </row>
    <row r="167" spans="1:19" s="23" customFormat="1" ht="27" customHeight="1" thickBot="1">
      <c r="A167" s="307"/>
      <c r="B167" s="656" t="s">
        <v>19</v>
      </c>
      <c r="C167" s="657"/>
      <c r="D167" s="657"/>
      <c r="E167" s="657"/>
      <c r="F167" s="657"/>
      <c r="G167" s="657"/>
      <c r="H167" s="657"/>
      <c r="I167" s="657"/>
      <c r="J167" s="657"/>
      <c r="K167" s="657"/>
      <c r="L167" s="658"/>
      <c r="M167" s="154"/>
      <c r="N167" s="154"/>
      <c r="O167" s="154"/>
      <c r="P167" s="154"/>
      <c r="Q167" s="154"/>
      <c r="R167" s="154"/>
      <c r="S167" s="154"/>
    </row>
    <row r="168" spans="1:19" s="23" customFormat="1" ht="24.75" customHeight="1">
      <c r="A168" s="307"/>
      <c r="B168" s="507" t="s">
        <v>0</v>
      </c>
      <c r="C168" s="508"/>
      <c r="D168" s="418" t="s">
        <v>147</v>
      </c>
      <c r="E168" s="509" t="s">
        <v>113</v>
      </c>
      <c r="F168" s="503" t="s">
        <v>129</v>
      </c>
      <c r="G168" s="418" t="s">
        <v>151</v>
      </c>
      <c r="H168" s="418"/>
      <c r="I168" s="418"/>
      <c r="J168" s="418"/>
      <c r="K168" s="418"/>
      <c r="L168" s="462" t="s">
        <v>1</v>
      </c>
      <c r="M168" s="154"/>
      <c r="N168" s="154"/>
      <c r="O168" s="154"/>
      <c r="P168" s="154"/>
      <c r="Q168" s="154"/>
      <c r="R168" s="154"/>
      <c r="S168" s="154"/>
    </row>
    <row r="169" spans="1:19" s="24" customFormat="1" ht="15" customHeight="1">
      <c r="A169" s="189"/>
      <c r="B169" s="507"/>
      <c r="C169" s="508"/>
      <c r="D169" s="419"/>
      <c r="E169" s="509"/>
      <c r="F169" s="504"/>
      <c r="G169" s="457" t="s">
        <v>2</v>
      </c>
      <c r="H169" s="458" t="s">
        <v>115</v>
      </c>
      <c r="I169" s="416" t="s">
        <v>3</v>
      </c>
      <c r="J169" s="420" t="s">
        <v>119</v>
      </c>
      <c r="K169" s="89" t="s">
        <v>4</v>
      </c>
      <c r="L169" s="456"/>
      <c r="M169" s="156"/>
      <c r="N169" s="156"/>
      <c r="O169" s="156"/>
      <c r="P169" s="156"/>
      <c r="Q169" s="156"/>
      <c r="R169" s="156"/>
      <c r="S169" s="156"/>
    </row>
    <row r="170" spans="1:19" s="24" customFormat="1" ht="23.25" customHeight="1">
      <c r="A170" s="189"/>
      <c r="B170" s="528"/>
      <c r="C170" s="529"/>
      <c r="D170" s="419"/>
      <c r="E170" s="417"/>
      <c r="F170" s="505"/>
      <c r="G170" s="418"/>
      <c r="H170" s="459"/>
      <c r="I170" s="417"/>
      <c r="J170" s="421"/>
      <c r="K170" s="204" t="s">
        <v>5</v>
      </c>
      <c r="L170" s="4" t="s">
        <v>6</v>
      </c>
      <c r="M170" s="156"/>
      <c r="N170" s="156"/>
      <c r="O170" s="156"/>
      <c r="P170" s="156"/>
      <c r="Q170" s="156"/>
      <c r="R170" s="156"/>
      <c r="S170" s="156"/>
    </row>
    <row r="171" spans="1:19" s="199" customFormat="1" ht="15" customHeight="1">
      <c r="A171" s="189"/>
      <c r="B171" s="435" t="s">
        <v>7</v>
      </c>
      <c r="C171" s="437" t="s">
        <v>190</v>
      </c>
      <c r="D171" s="439">
        <v>490000</v>
      </c>
      <c r="E171" s="395">
        <v>0</v>
      </c>
      <c r="F171" s="442">
        <v>0</v>
      </c>
      <c r="G171" s="660">
        <f>D171-I171</f>
        <v>98000</v>
      </c>
      <c r="H171" s="158"/>
      <c r="I171" s="410">
        <f>D171*0.8</f>
        <v>392000</v>
      </c>
      <c r="J171" s="150"/>
      <c r="K171" s="155"/>
      <c r="L171" s="383" t="s">
        <v>36</v>
      </c>
      <c r="M171" s="156"/>
      <c r="N171" s="156"/>
      <c r="O171" s="156"/>
      <c r="P171" s="156"/>
      <c r="Q171" s="156"/>
      <c r="R171" s="156"/>
      <c r="S171" s="156"/>
    </row>
    <row r="172" spans="1:19" s="199" customFormat="1" ht="15" customHeight="1">
      <c r="A172" s="189"/>
      <c r="B172" s="436"/>
      <c r="C172" s="491"/>
      <c r="D172" s="440"/>
      <c r="E172" s="396"/>
      <c r="F172" s="443"/>
      <c r="G172" s="661"/>
      <c r="H172" s="159"/>
      <c r="I172" s="432"/>
      <c r="J172" s="151"/>
      <c r="K172" s="155"/>
      <c r="L172" s="384"/>
      <c r="M172" s="156"/>
      <c r="N172" s="156"/>
      <c r="O172" s="156"/>
      <c r="P172" s="156"/>
      <c r="Q172" s="156"/>
      <c r="R172" s="156"/>
      <c r="S172" s="156"/>
    </row>
    <row r="173" spans="1:19" s="209" customFormat="1" ht="15" customHeight="1">
      <c r="A173" s="189"/>
      <c r="B173" s="435">
        <v>2</v>
      </c>
      <c r="C173" s="437" t="s">
        <v>160</v>
      </c>
      <c r="D173" s="439">
        <v>550000</v>
      </c>
      <c r="E173" s="395">
        <v>0</v>
      </c>
      <c r="F173" s="442">
        <v>0</v>
      </c>
      <c r="G173" s="410">
        <f>D173</f>
        <v>550000</v>
      </c>
      <c r="H173" s="211"/>
      <c r="I173" s="411"/>
      <c r="J173" s="210"/>
      <c r="K173" s="155"/>
      <c r="L173" s="611" t="s">
        <v>12</v>
      </c>
      <c r="M173" s="156"/>
      <c r="N173" s="156"/>
      <c r="O173" s="156"/>
      <c r="P173" s="156"/>
      <c r="Q173" s="156"/>
      <c r="R173" s="156"/>
      <c r="S173" s="156"/>
    </row>
    <row r="174" spans="1:19" s="209" customFormat="1" ht="15" customHeight="1">
      <c r="A174" s="189"/>
      <c r="B174" s="436"/>
      <c r="C174" s="438"/>
      <c r="D174" s="440"/>
      <c r="E174" s="441"/>
      <c r="F174" s="443"/>
      <c r="G174" s="432"/>
      <c r="H174" s="212"/>
      <c r="I174" s="411"/>
      <c r="J174" s="197"/>
      <c r="K174" s="155"/>
      <c r="L174" s="525"/>
      <c r="M174" s="156"/>
      <c r="N174" s="156"/>
      <c r="O174" s="156"/>
      <c r="P174" s="156"/>
      <c r="Q174" s="156"/>
      <c r="R174" s="156"/>
      <c r="S174" s="156"/>
    </row>
    <row r="175" spans="1:19" s="200" customFormat="1" ht="15.75" customHeight="1">
      <c r="A175" s="312"/>
      <c r="B175" s="493">
        <v>3</v>
      </c>
      <c r="C175" s="437" t="s">
        <v>159</v>
      </c>
      <c r="D175" s="492">
        <v>72000</v>
      </c>
      <c r="E175" s="395">
        <v>0</v>
      </c>
      <c r="F175" s="610">
        <v>0</v>
      </c>
      <c r="G175" s="411">
        <f>D175</f>
        <v>72000</v>
      </c>
      <c r="H175" s="211"/>
      <c r="I175" s="410"/>
      <c r="J175" s="210"/>
      <c r="K175" s="155"/>
      <c r="L175" s="433" t="s">
        <v>36</v>
      </c>
      <c r="M175" s="157"/>
      <c r="N175" s="157"/>
      <c r="O175" s="157"/>
      <c r="P175" s="157"/>
      <c r="Q175" s="157"/>
      <c r="R175" s="157"/>
      <c r="S175" s="157"/>
    </row>
    <row r="176" spans="1:19" s="200" customFormat="1" ht="15.75" customHeight="1" thickBot="1">
      <c r="A176" s="312"/>
      <c r="B176" s="436"/>
      <c r="C176" s="438"/>
      <c r="D176" s="440"/>
      <c r="E176" s="396"/>
      <c r="F176" s="443"/>
      <c r="G176" s="432"/>
      <c r="H176" s="262"/>
      <c r="I176" s="432"/>
      <c r="J176" s="197"/>
      <c r="K176" s="155"/>
      <c r="L176" s="434"/>
      <c r="M176" s="157"/>
      <c r="N176" s="157"/>
      <c r="O176" s="157"/>
      <c r="P176" s="157"/>
      <c r="Q176" s="157"/>
      <c r="R176" s="157"/>
      <c r="S176" s="157"/>
    </row>
    <row r="177" spans="1:12" s="10" customFormat="1" ht="10.5" customHeight="1">
      <c r="A177" s="313"/>
      <c r="B177" s="532" t="s">
        <v>24</v>
      </c>
      <c r="C177" s="533"/>
      <c r="D177" s="489">
        <f>SUM(D171:D176)</f>
        <v>1112000</v>
      </c>
      <c r="E177" s="485">
        <f>SUM(E171:E176)</f>
        <v>0</v>
      </c>
      <c r="F177" s="487">
        <f>SUM(F171:F176)</f>
        <v>0</v>
      </c>
      <c r="G177" s="489">
        <f>SUM(G171:G176)</f>
        <v>720000</v>
      </c>
      <c r="H177" s="387">
        <v>0</v>
      </c>
      <c r="I177" s="489">
        <f>SUM(I171:I172)</f>
        <v>392000</v>
      </c>
      <c r="J177" s="387">
        <f>SUM(J171:J172)</f>
        <v>0</v>
      </c>
      <c r="K177" s="387">
        <f>SUM(K171:K172)</f>
        <v>0</v>
      </c>
      <c r="L177" s="385"/>
    </row>
    <row r="178" spans="1:21" s="2" customFormat="1" ht="18" customHeight="1" thickBot="1">
      <c r="A178" s="251"/>
      <c r="B178" s="534"/>
      <c r="C178" s="535"/>
      <c r="D178" s="490"/>
      <c r="E178" s="486"/>
      <c r="F178" s="488"/>
      <c r="G178" s="490"/>
      <c r="H178" s="388"/>
      <c r="I178" s="490"/>
      <c r="J178" s="388"/>
      <c r="K178" s="388"/>
      <c r="L178" s="386"/>
      <c r="M178" s="99"/>
      <c r="N178" s="99"/>
      <c r="O178" s="99"/>
      <c r="P178" s="99"/>
      <c r="Q178" s="99"/>
      <c r="R178" s="99"/>
      <c r="S178" s="99"/>
      <c r="T178" s="99"/>
      <c r="U178" s="99"/>
    </row>
    <row r="179" spans="1:21" s="2" customFormat="1" ht="18" customHeight="1" thickBot="1">
      <c r="A179" s="251"/>
      <c r="B179" s="7"/>
      <c r="C179" s="7"/>
      <c r="D179" s="9"/>
      <c r="E179" s="9" t="e">
        <f>#REF!*30/100</f>
        <v>#REF!</v>
      </c>
      <c r="F179" s="9"/>
      <c r="G179" s="9"/>
      <c r="H179" s="9"/>
      <c r="I179" s="9"/>
      <c r="J179" s="8"/>
      <c r="K179" s="29"/>
      <c r="L179" s="10"/>
      <c r="M179" s="99"/>
      <c r="N179" s="99"/>
      <c r="O179" s="99"/>
      <c r="P179" s="99"/>
      <c r="Q179" s="99"/>
      <c r="R179" s="99"/>
      <c r="S179" s="99"/>
      <c r="T179" s="99"/>
      <c r="U179" s="99"/>
    </row>
    <row r="180" spans="1:19" s="23" customFormat="1" ht="27" customHeight="1" thickBot="1">
      <c r="A180" s="307"/>
      <c r="B180" s="656" t="s">
        <v>130</v>
      </c>
      <c r="C180" s="657"/>
      <c r="D180" s="657"/>
      <c r="E180" s="657"/>
      <c r="F180" s="657"/>
      <c r="G180" s="657"/>
      <c r="H180" s="657"/>
      <c r="I180" s="657"/>
      <c r="J180" s="657"/>
      <c r="K180" s="657"/>
      <c r="L180" s="658"/>
      <c r="M180" s="154"/>
      <c r="N180" s="154"/>
      <c r="O180" s="154"/>
      <c r="P180" s="154"/>
      <c r="Q180" s="154"/>
      <c r="R180" s="154"/>
      <c r="S180" s="154"/>
    </row>
    <row r="181" spans="1:19" s="23" customFormat="1" ht="24.75" customHeight="1">
      <c r="A181" s="307"/>
      <c r="B181" s="507" t="s">
        <v>0</v>
      </c>
      <c r="C181" s="508"/>
      <c r="D181" s="418" t="s">
        <v>147</v>
      </c>
      <c r="E181" s="509" t="s">
        <v>113</v>
      </c>
      <c r="F181" s="503" t="s">
        <v>129</v>
      </c>
      <c r="G181" s="418" t="s">
        <v>151</v>
      </c>
      <c r="H181" s="418"/>
      <c r="I181" s="418"/>
      <c r="J181" s="418"/>
      <c r="K181" s="418"/>
      <c r="L181" s="667" t="s">
        <v>1</v>
      </c>
      <c r="M181" s="154"/>
      <c r="N181" s="154"/>
      <c r="O181" s="154"/>
      <c r="P181" s="154"/>
      <c r="Q181" s="154"/>
      <c r="R181" s="154"/>
      <c r="S181" s="154"/>
    </row>
    <row r="182" spans="1:19" s="209" customFormat="1" ht="15" customHeight="1">
      <c r="A182" s="189"/>
      <c r="B182" s="507"/>
      <c r="C182" s="508"/>
      <c r="D182" s="419"/>
      <c r="E182" s="509"/>
      <c r="F182" s="504"/>
      <c r="G182" s="457" t="s">
        <v>2</v>
      </c>
      <c r="H182" s="458" t="s">
        <v>115</v>
      </c>
      <c r="I182" s="416" t="s">
        <v>3</v>
      </c>
      <c r="J182" s="420" t="s">
        <v>119</v>
      </c>
      <c r="K182" s="416" t="s">
        <v>135</v>
      </c>
      <c r="L182" s="667"/>
      <c r="M182" s="156"/>
      <c r="N182" s="156"/>
      <c r="O182" s="156"/>
      <c r="P182" s="156"/>
      <c r="Q182" s="156"/>
      <c r="R182" s="156"/>
      <c r="S182" s="156"/>
    </row>
    <row r="183" spans="1:19" s="209" customFormat="1" ht="23.25" customHeight="1">
      <c r="A183" s="189"/>
      <c r="B183" s="528"/>
      <c r="C183" s="529"/>
      <c r="D183" s="419"/>
      <c r="E183" s="417"/>
      <c r="F183" s="505"/>
      <c r="G183" s="418"/>
      <c r="H183" s="459"/>
      <c r="I183" s="417"/>
      <c r="J183" s="421"/>
      <c r="K183" s="417"/>
      <c r="L183" s="4" t="s">
        <v>6</v>
      </c>
      <c r="M183" s="156"/>
      <c r="N183" s="156"/>
      <c r="O183" s="156"/>
      <c r="P183" s="156"/>
      <c r="Q183" s="156"/>
      <c r="R183" s="156"/>
      <c r="S183" s="156"/>
    </row>
    <row r="184" spans="1:19" s="209" customFormat="1" ht="15" customHeight="1">
      <c r="A184" s="189"/>
      <c r="B184" s="435" t="s">
        <v>7</v>
      </c>
      <c r="C184" s="437" t="s">
        <v>184</v>
      </c>
      <c r="D184" s="439">
        <v>850000</v>
      </c>
      <c r="E184" s="395">
        <v>0</v>
      </c>
      <c r="F184" s="442">
        <v>0</v>
      </c>
      <c r="G184" s="660"/>
      <c r="H184" s="259"/>
      <c r="I184" s="410">
        <f>D184-K184</f>
        <v>794750</v>
      </c>
      <c r="J184" s="261"/>
      <c r="K184" s="665">
        <f>D184*0.065</f>
        <v>55250</v>
      </c>
      <c r="L184" s="383" t="s">
        <v>12</v>
      </c>
      <c r="M184" s="156"/>
      <c r="N184" s="156"/>
      <c r="O184" s="156"/>
      <c r="P184" s="156"/>
      <c r="Q184" s="156"/>
      <c r="R184" s="156"/>
      <c r="S184" s="156"/>
    </row>
    <row r="185" spans="1:19" s="209" customFormat="1" ht="15" customHeight="1">
      <c r="A185" s="189"/>
      <c r="B185" s="436"/>
      <c r="C185" s="659"/>
      <c r="D185" s="440"/>
      <c r="E185" s="396"/>
      <c r="F185" s="443"/>
      <c r="G185" s="661"/>
      <c r="H185" s="260"/>
      <c r="I185" s="432"/>
      <c r="J185" s="262"/>
      <c r="K185" s="666"/>
      <c r="L185" s="384"/>
      <c r="M185" s="156"/>
      <c r="N185" s="156"/>
      <c r="O185" s="156"/>
      <c r="P185" s="156"/>
      <c r="Q185" s="156"/>
      <c r="R185" s="156"/>
      <c r="S185" s="156"/>
    </row>
    <row r="186" spans="1:19" s="209" customFormat="1" ht="15" customHeight="1">
      <c r="A186" s="189"/>
      <c r="B186" s="435" t="s">
        <v>9</v>
      </c>
      <c r="C186" s="437" t="s">
        <v>186</v>
      </c>
      <c r="D186" s="439">
        <v>1200000</v>
      </c>
      <c r="E186" s="395">
        <v>0</v>
      </c>
      <c r="F186" s="442">
        <v>0</v>
      </c>
      <c r="G186" s="660"/>
      <c r="H186" s="259"/>
      <c r="I186" s="410">
        <f>D186-K186</f>
        <v>1122000</v>
      </c>
      <c r="J186" s="261"/>
      <c r="K186" s="665">
        <f>D186*0.065</f>
        <v>78000</v>
      </c>
      <c r="L186" s="383" t="s">
        <v>12</v>
      </c>
      <c r="M186" s="156"/>
      <c r="N186" s="156"/>
      <c r="O186" s="156"/>
      <c r="P186" s="156"/>
      <c r="Q186" s="156"/>
      <c r="R186" s="156"/>
      <c r="S186" s="156"/>
    </row>
    <row r="187" spans="1:19" s="209" customFormat="1" ht="15" customHeight="1">
      <c r="A187" s="189"/>
      <c r="B187" s="436"/>
      <c r="C187" s="491"/>
      <c r="D187" s="440"/>
      <c r="E187" s="396"/>
      <c r="F187" s="443"/>
      <c r="G187" s="661"/>
      <c r="H187" s="260"/>
      <c r="I187" s="432"/>
      <c r="J187" s="262"/>
      <c r="K187" s="666"/>
      <c r="L187" s="384"/>
      <c r="M187" s="156"/>
      <c r="N187" s="156"/>
      <c r="O187" s="156"/>
      <c r="P187" s="156"/>
      <c r="Q187" s="156"/>
      <c r="R187" s="156"/>
      <c r="S187" s="156"/>
    </row>
    <row r="188" spans="1:19" s="209" customFormat="1" ht="15" customHeight="1">
      <c r="A188" s="189"/>
      <c r="B188" s="435" t="s">
        <v>10</v>
      </c>
      <c r="C188" s="437" t="s">
        <v>185</v>
      </c>
      <c r="D188" s="439">
        <v>90000</v>
      </c>
      <c r="E188" s="395">
        <v>0</v>
      </c>
      <c r="F188" s="442">
        <v>0</v>
      </c>
      <c r="G188" s="660"/>
      <c r="H188" s="259"/>
      <c r="I188" s="410">
        <f>D188-K188</f>
        <v>84150</v>
      </c>
      <c r="J188" s="261"/>
      <c r="K188" s="665">
        <f>D188*0.065</f>
        <v>5850</v>
      </c>
      <c r="L188" s="383" t="s">
        <v>12</v>
      </c>
      <c r="M188" s="156"/>
      <c r="N188" s="156"/>
      <c r="O188" s="156"/>
      <c r="P188" s="156"/>
      <c r="Q188" s="156"/>
      <c r="R188" s="156"/>
      <c r="S188" s="156"/>
    </row>
    <row r="189" spans="1:19" s="209" customFormat="1" ht="15" customHeight="1">
      <c r="A189" s="189"/>
      <c r="B189" s="436"/>
      <c r="C189" s="491"/>
      <c r="D189" s="440"/>
      <c r="E189" s="396"/>
      <c r="F189" s="443"/>
      <c r="G189" s="661"/>
      <c r="H189" s="260"/>
      <c r="I189" s="432"/>
      <c r="J189" s="262"/>
      <c r="K189" s="666"/>
      <c r="L189" s="384"/>
      <c r="M189" s="156"/>
      <c r="N189" s="156"/>
      <c r="O189" s="156"/>
      <c r="P189" s="156"/>
      <c r="Q189" s="156"/>
      <c r="R189" s="156"/>
      <c r="S189" s="156"/>
    </row>
    <row r="190" spans="1:19" s="209" customFormat="1" ht="15" customHeight="1">
      <c r="A190" s="189"/>
      <c r="B190" s="435" t="s">
        <v>13</v>
      </c>
      <c r="C190" s="437" t="s">
        <v>131</v>
      </c>
      <c r="D190" s="439">
        <v>8800000</v>
      </c>
      <c r="E190" s="395">
        <v>0</v>
      </c>
      <c r="F190" s="442">
        <v>0</v>
      </c>
      <c r="G190" s="660"/>
      <c r="H190" s="259"/>
      <c r="I190" s="410">
        <f>D190-K190</f>
        <v>8228000</v>
      </c>
      <c r="J190" s="261"/>
      <c r="K190" s="665">
        <f>D190*0.065</f>
        <v>572000</v>
      </c>
      <c r="L190" s="383" t="s">
        <v>12</v>
      </c>
      <c r="M190" s="156"/>
      <c r="N190" s="156"/>
      <c r="O190" s="156"/>
      <c r="P190" s="156"/>
      <c r="Q190" s="156"/>
      <c r="R190" s="156"/>
      <c r="S190" s="156"/>
    </row>
    <row r="191" spans="1:19" s="209" customFormat="1" ht="15" customHeight="1">
      <c r="A191" s="189"/>
      <c r="B191" s="436"/>
      <c r="C191" s="491"/>
      <c r="D191" s="440"/>
      <c r="E191" s="396"/>
      <c r="F191" s="443"/>
      <c r="G191" s="661"/>
      <c r="H191" s="260"/>
      <c r="I191" s="432"/>
      <c r="J191" s="262"/>
      <c r="K191" s="666"/>
      <c r="L191" s="384"/>
      <c r="M191" s="156"/>
      <c r="N191" s="156"/>
      <c r="O191" s="156"/>
      <c r="P191" s="156"/>
      <c r="Q191" s="156"/>
      <c r="R191" s="156"/>
      <c r="S191" s="156"/>
    </row>
    <row r="192" spans="1:19" s="209" customFormat="1" ht="15" customHeight="1">
      <c r="A192" s="189"/>
      <c r="B192" s="435" t="s">
        <v>15</v>
      </c>
      <c r="C192" s="437" t="s">
        <v>132</v>
      </c>
      <c r="D192" s="439">
        <v>400000</v>
      </c>
      <c r="E192" s="395">
        <v>0</v>
      </c>
      <c r="F192" s="442">
        <v>0</v>
      </c>
      <c r="G192" s="660"/>
      <c r="H192" s="259"/>
      <c r="I192" s="410">
        <f>D192-K192</f>
        <v>374000</v>
      </c>
      <c r="J192" s="261"/>
      <c r="K192" s="665">
        <f>D192*0.065</f>
        <v>26000</v>
      </c>
      <c r="L192" s="383" t="s">
        <v>12</v>
      </c>
      <c r="M192" s="156"/>
      <c r="N192" s="156"/>
      <c r="O192" s="156"/>
      <c r="P192" s="156"/>
      <c r="Q192" s="156"/>
      <c r="R192" s="156"/>
      <c r="S192" s="156"/>
    </row>
    <row r="193" spans="1:19" s="209" customFormat="1" ht="15" customHeight="1">
      <c r="A193" s="189"/>
      <c r="B193" s="436"/>
      <c r="C193" s="438"/>
      <c r="D193" s="440"/>
      <c r="E193" s="441"/>
      <c r="F193" s="443"/>
      <c r="G193" s="661"/>
      <c r="H193" s="260"/>
      <c r="I193" s="432"/>
      <c r="J193" s="262"/>
      <c r="K193" s="666"/>
      <c r="L193" s="384"/>
      <c r="M193" s="156"/>
      <c r="N193" s="156"/>
      <c r="O193" s="156"/>
      <c r="P193" s="156"/>
      <c r="Q193" s="156"/>
      <c r="R193" s="156"/>
      <c r="S193" s="156"/>
    </row>
    <row r="194" spans="1:19" s="200" customFormat="1" ht="15.75" customHeight="1">
      <c r="A194" s="312"/>
      <c r="B194" s="493" t="s">
        <v>16</v>
      </c>
      <c r="C194" s="437" t="s">
        <v>133</v>
      </c>
      <c r="D194" s="439">
        <v>500000</v>
      </c>
      <c r="E194" s="395">
        <v>0</v>
      </c>
      <c r="F194" s="442">
        <v>0</v>
      </c>
      <c r="G194" s="411"/>
      <c r="H194" s="259"/>
      <c r="I194" s="410">
        <f>D194-K194</f>
        <v>467500</v>
      </c>
      <c r="J194" s="261"/>
      <c r="K194" s="665">
        <f>D194*0.065</f>
        <v>32500</v>
      </c>
      <c r="L194" s="383" t="s">
        <v>12</v>
      </c>
      <c r="M194" s="157"/>
      <c r="N194" s="157"/>
      <c r="O194" s="157"/>
      <c r="P194" s="157"/>
      <c r="Q194" s="157"/>
      <c r="R194" s="157"/>
      <c r="S194" s="157"/>
    </row>
    <row r="195" spans="1:19" s="200" customFormat="1" ht="15.75" customHeight="1" thickBot="1">
      <c r="A195" s="312"/>
      <c r="B195" s="662"/>
      <c r="C195" s="663"/>
      <c r="D195" s="440"/>
      <c r="E195" s="396"/>
      <c r="F195" s="443"/>
      <c r="G195" s="664"/>
      <c r="H195" s="260"/>
      <c r="I195" s="432"/>
      <c r="J195" s="262"/>
      <c r="K195" s="666"/>
      <c r="L195" s="384"/>
      <c r="M195" s="157"/>
      <c r="N195" s="157"/>
      <c r="O195" s="157"/>
      <c r="P195" s="157"/>
      <c r="Q195" s="157"/>
      <c r="R195" s="157"/>
      <c r="S195" s="157"/>
    </row>
    <row r="196" spans="1:12" s="10" customFormat="1" ht="10.5" customHeight="1">
      <c r="A196" s="313"/>
      <c r="B196" s="532" t="s">
        <v>134</v>
      </c>
      <c r="C196" s="533"/>
      <c r="D196" s="489">
        <f>SUM(D184:D195)</f>
        <v>11840000</v>
      </c>
      <c r="E196" s="485">
        <f>SUM(E184:E195)</f>
        <v>0</v>
      </c>
      <c r="F196" s="487">
        <f>SUM(F184:F195)</f>
        <v>0</v>
      </c>
      <c r="G196" s="489">
        <f>SUM(G184:G195)</f>
        <v>0</v>
      </c>
      <c r="H196" s="387">
        <v>0</v>
      </c>
      <c r="I196" s="489">
        <f>SUM(I184:I195)</f>
        <v>11070400</v>
      </c>
      <c r="J196" s="387">
        <f>SUM(J184:J185)</f>
        <v>0</v>
      </c>
      <c r="K196" s="387">
        <f>SUM(K184:K195)</f>
        <v>769600</v>
      </c>
      <c r="L196" s="385"/>
    </row>
    <row r="197" spans="1:21" s="2" customFormat="1" ht="18" customHeight="1" thickBot="1">
      <c r="A197" s="251"/>
      <c r="B197" s="534"/>
      <c r="C197" s="535"/>
      <c r="D197" s="490"/>
      <c r="E197" s="486"/>
      <c r="F197" s="488"/>
      <c r="G197" s="490"/>
      <c r="H197" s="388"/>
      <c r="I197" s="490"/>
      <c r="J197" s="388"/>
      <c r="K197" s="388"/>
      <c r="L197" s="386"/>
      <c r="M197" s="99"/>
      <c r="N197" s="99"/>
      <c r="O197" s="99"/>
      <c r="P197" s="99"/>
      <c r="Q197" s="99"/>
      <c r="R197" s="99"/>
      <c r="S197" s="99"/>
      <c r="T197" s="99"/>
      <c r="U197" s="293"/>
    </row>
    <row r="198" spans="2:12" ht="18" customHeight="1">
      <c r="B198" s="19"/>
      <c r="C198" s="19"/>
      <c r="D198" s="21"/>
      <c r="E198" s="21"/>
      <c r="F198" s="21"/>
      <c r="G198" s="21"/>
      <c r="H198" s="21"/>
      <c r="I198" s="21"/>
      <c r="J198" s="21"/>
      <c r="K198" s="20"/>
      <c r="L198" s="27"/>
    </row>
    <row r="199" spans="2:12" ht="18" customHeight="1" thickBot="1">
      <c r="B199" s="19"/>
      <c r="C199" s="19"/>
      <c r="D199" s="21"/>
      <c r="E199" s="21"/>
      <c r="F199" s="21"/>
      <c r="G199" s="21"/>
      <c r="H199" s="21"/>
      <c r="I199" s="21"/>
      <c r="J199" s="21"/>
      <c r="K199" s="20"/>
      <c r="L199" s="27"/>
    </row>
    <row r="200" spans="2:12" ht="18" customHeight="1">
      <c r="B200" s="590" t="s">
        <v>152</v>
      </c>
      <c r="C200" s="591"/>
      <c r="D200" s="591"/>
      <c r="E200" s="591"/>
      <c r="F200" s="591"/>
      <c r="G200" s="591"/>
      <c r="H200" s="591"/>
      <c r="I200" s="591"/>
      <c r="J200" s="591"/>
      <c r="K200" s="591"/>
      <c r="L200" s="592"/>
    </row>
    <row r="201" spans="2:12" ht="21.75" customHeight="1" thickBot="1">
      <c r="B201" s="593"/>
      <c r="C201" s="594"/>
      <c r="D201" s="594"/>
      <c r="E201" s="594"/>
      <c r="F201" s="594"/>
      <c r="G201" s="594"/>
      <c r="H201" s="594"/>
      <c r="I201" s="594"/>
      <c r="J201" s="594"/>
      <c r="K201" s="594"/>
      <c r="L201" s="595"/>
    </row>
    <row r="202" spans="2:12" ht="22.5" customHeight="1">
      <c r="B202" s="596" t="s">
        <v>0</v>
      </c>
      <c r="C202" s="597"/>
      <c r="D202" s="418" t="s">
        <v>147</v>
      </c>
      <c r="E202" s="422" t="s">
        <v>109</v>
      </c>
      <c r="F202" s="503" t="s">
        <v>129</v>
      </c>
      <c r="G202" s="598" t="s">
        <v>151</v>
      </c>
      <c r="H202" s="599"/>
      <c r="I202" s="599"/>
      <c r="J202" s="599"/>
      <c r="K202" s="599"/>
      <c r="L202" s="600"/>
    </row>
    <row r="203" spans="2:12" ht="18" customHeight="1">
      <c r="B203" s="596"/>
      <c r="C203" s="597"/>
      <c r="D203" s="419"/>
      <c r="E203" s="423"/>
      <c r="F203" s="504"/>
      <c r="G203" s="601" t="s">
        <v>2</v>
      </c>
      <c r="H203" s="458" t="s">
        <v>115</v>
      </c>
      <c r="I203" s="481" t="s">
        <v>4</v>
      </c>
      <c r="J203" s="420" t="s">
        <v>119</v>
      </c>
      <c r="K203" s="603" t="s">
        <v>5</v>
      </c>
      <c r="L203" s="605" t="s">
        <v>3</v>
      </c>
    </row>
    <row r="204" spans="2:12" ht="18" customHeight="1">
      <c r="B204" s="596"/>
      <c r="C204" s="597"/>
      <c r="D204" s="419"/>
      <c r="E204" s="424"/>
      <c r="F204" s="505"/>
      <c r="G204" s="602"/>
      <c r="H204" s="459"/>
      <c r="I204" s="482"/>
      <c r="J204" s="421"/>
      <c r="K204" s="604"/>
      <c r="L204" s="606"/>
    </row>
    <row r="205" spans="2:21" ht="18" customHeight="1">
      <c r="B205" s="557" t="s">
        <v>105</v>
      </c>
      <c r="C205" s="558"/>
      <c r="D205" s="561">
        <f>D34</f>
        <v>2038400</v>
      </c>
      <c r="E205" s="607">
        <f>E34</f>
        <v>0</v>
      </c>
      <c r="F205" s="574">
        <f>F34</f>
        <v>0</v>
      </c>
      <c r="G205" s="460">
        <f>G34</f>
        <v>0</v>
      </c>
      <c r="H205" s="460">
        <f>H34</f>
        <v>0</v>
      </c>
      <c r="I205" s="477">
        <f>K34</f>
        <v>268200</v>
      </c>
      <c r="J205" s="460">
        <f>J34</f>
        <v>0</v>
      </c>
      <c r="K205" s="564">
        <f>K35</f>
        <v>235900</v>
      </c>
      <c r="L205" s="566">
        <f>I34</f>
        <v>1534300</v>
      </c>
      <c r="U205" s="290"/>
    </row>
    <row r="206" spans="2:21" ht="18" customHeight="1">
      <c r="B206" s="559"/>
      <c r="C206" s="560"/>
      <c r="D206" s="562"/>
      <c r="E206" s="607"/>
      <c r="F206" s="575"/>
      <c r="G206" s="461"/>
      <c r="H206" s="461"/>
      <c r="I206" s="478"/>
      <c r="J206" s="461"/>
      <c r="K206" s="565"/>
      <c r="L206" s="567"/>
      <c r="U206" s="290"/>
    </row>
    <row r="207" spans="2:21" ht="18" customHeight="1">
      <c r="B207" s="557" t="s">
        <v>47</v>
      </c>
      <c r="C207" s="558"/>
      <c r="D207" s="561">
        <f>D64+D117</f>
        <v>14500000</v>
      </c>
      <c r="E207" s="576">
        <f>E64+E117</f>
        <v>0</v>
      </c>
      <c r="F207" s="574">
        <f>F64+F117</f>
        <v>0</v>
      </c>
      <c r="G207" s="460">
        <f>G117</f>
        <v>450000</v>
      </c>
      <c r="H207" s="460">
        <f>H117</f>
        <v>0</v>
      </c>
      <c r="I207" s="477">
        <f>K64+K117</f>
        <v>2810000</v>
      </c>
      <c r="J207" s="460">
        <f>J64</f>
        <v>3800000</v>
      </c>
      <c r="K207" s="564">
        <v>0</v>
      </c>
      <c r="L207" s="566">
        <f>I64</f>
        <v>6720000</v>
      </c>
      <c r="U207" s="290"/>
    </row>
    <row r="208" spans="2:21" ht="18" customHeight="1">
      <c r="B208" s="559"/>
      <c r="C208" s="560"/>
      <c r="D208" s="562"/>
      <c r="E208" s="577"/>
      <c r="F208" s="575"/>
      <c r="G208" s="461"/>
      <c r="H208" s="461"/>
      <c r="I208" s="478"/>
      <c r="J208" s="461"/>
      <c r="K208" s="565"/>
      <c r="L208" s="567"/>
      <c r="U208" s="290"/>
    </row>
    <row r="209" spans="2:21" ht="18" customHeight="1">
      <c r="B209" s="557" t="s">
        <v>48</v>
      </c>
      <c r="C209" s="558"/>
      <c r="D209" s="561">
        <f>D98</f>
        <v>20460000</v>
      </c>
      <c r="E209" s="576">
        <f>E98</f>
        <v>0</v>
      </c>
      <c r="F209" s="574">
        <f>F98</f>
        <v>0</v>
      </c>
      <c r="G209" s="588">
        <f>G98</f>
        <v>0</v>
      </c>
      <c r="H209" s="572">
        <f>H98</f>
        <v>0</v>
      </c>
      <c r="I209" s="475">
        <f>K98</f>
        <v>0</v>
      </c>
      <c r="J209" s="460">
        <f>J98</f>
        <v>8780000</v>
      </c>
      <c r="K209" s="564">
        <f>K121</f>
        <v>3830000</v>
      </c>
      <c r="L209" s="566">
        <f>I98</f>
        <v>7520000</v>
      </c>
      <c r="U209" s="290"/>
    </row>
    <row r="210" spans="2:21" ht="18" customHeight="1">
      <c r="B210" s="559"/>
      <c r="C210" s="560"/>
      <c r="D210" s="562"/>
      <c r="E210" s="577"/>
      <c r="F210" s="575"/>
      <c r="G210" s="589"/>
      <c r="H210" s="573"/>
      <c r="I210" s="476"/>
      <c r="J210" s="461"/>
      <c r="K210" s="565">
        <f>L99</f>
        <v>0</v>
      </c>
      <c r="L210" s="567"/>
      <c r="U210" s="290"/>
    </row>
    <row r="211" spans="2:21" ht="18" customHeight="1">
      <c r="B211" s="568" t="s">
        <v>106</v>
      </c>
      <c r="C211" s="569"/>
      <c r="D211" s="561">
        <f>D160+D132</f>
        <v>4259000</v>
      </c>
      <c r="E211" s="576">
        <f>E160+E132</f>
        <v>0</v>
      </c>
      <c r="F211" s="574">
        <f>F160+F132</f>
        <v>0</v>
      </c>
      <c r="G211" s="460">
        <f>G164</f>
        <v>128000</v>
      </c>
      <c r="H211" s="460">
        <f>H160</f>
        <v>0</v>
      </c>
      <c r="I211" s="477">
        <f>K160+K132</f>
        <v>3979000</v>
      </c>
      <c r="J211" s="460">
        <f>J161</f>
        <v>0</v>
      </c>
      <c r="K211" s="564">
        <v>0</v>
      </c>
      <c r="L211" s="566">
        <f>I164</f>
        <v>2552000</v>
      </c>
      <c r="U211" s="290"/>
    </row>
    <row r="212" spans="2:21" ht="18" customHeight="1">
      <c r="B212" s="570"/>
      <c r="C212" s="571"/>
      <c r="D212" s="562"/>
      <c r="E212" s="577"/>
      <c r="F212" s="575"/>
      <c r="G212" s="461"/>
      <c r="H212" s="461"/>
      <c r="I212" s="478"/>
      <c r="J212" s="461"/>
      <c r="K212" s="565"/>
      <c r="L212" s="567"/>
      <c r="U212" s="290"/>
    </row>
    <row r="213" spans="2:21" s="251" customFormat="1" ht="18" customHeight="1">
      <c r="B213" s="568" t="s">
        <v>127</v>
      </c>
      <c r="C213" s="569"/>
      <c r="D213" s="645">
        <f>D141</f>
        <v>3000000</v>
      </c>
      <c r="E213" s="647">
        <f>E141</f>
        <v>0</v>
      </c>
      <c r="F213" s="649">
        <f>F141</f>
        <v>0</v>
      </c>
      <c r="G213" s="475">
        <f>G162</f>
        <v>0</v>
      </c>
      <c r="H213" s="475">
        <f>H162</f>
        <v>0</v>
      </c>
      <c r="I213" s="475">
        <f>K162</f>
        <v>0</v>
      </c>
      <c r="J213" s="475">
        <f>J141</f>
        <v>0</v>
      </c>
      <c r="K213" s="651">
        <f>K142</f>
        <v>600000</v>
      </c>
      <c r="L213" s="653">
        <f>I162</f>
        <v>0</v>
      </c>
      <c r="M213" s="269"/>
      <c r="N213" s="269"/>
      <c r="O213" s="269"/>
      <c r="P213" s="269"/>
      <c r="Q213" s="269"/>
      <c r="R213" s="269"/>
      <c r="S213" s="269"/>
      <c r="T213" s="269"/>
      <c r="U213" s="290"/>
    </row>
    <row r="214" spans="2:21" s="251" customFormat="1" ht="18" customHeight="1">
      <c r="B214" s="570"/>
      <c r="C214" s="571"/>
      <c r="D214" s="646"/>
      <c r="E214" s="648"/>
      <c r="F214" s="650"/>
      <c r="G214" s="476"/>
      <c r="H214" s="476"/>
      <c r="I214" s="476"/>
      <c r="J214" s="476"/>
      <c r="K214" s="652"/>
      <c r="L214" s="654"/>
      <c r="M214" s="269"/>
      <c r="N214" s="269"/>
      <c r="O214" s="269"/>
      <c r="P214" s="269"/>
      <c r="Q214" s="269"/>
      <c r="R214" s="269"/>
      <c r="S214" s="269"/>
      <c r="T214" s="269"/>
      <c r="U214" s="290"/>
    </row>
    <row r="215" spans="2:21" ht="18" customHeight="1">
      <c r="B215" s="557" t="s">
        <v>25</v>
      </c>
      <c r="C215" s="558"/>
      <c r="D215" s="561">
        <f>D177</f>
        <v>1112000</v>
      </c>
      <c r="E215" s="576">
        <f>E177</f>
        <v>0</v>
      </c>
      <c r="F215" s="574">
        <f>F177</f>
        <v>0</v>
      </c>
      <c r="G215" s="460">
        <f>G177</f>
        <v>720000</v>
      </c>
      <c r="H215" s="460">
        <f>H177</f>
        <v>0</v>
      </c>
      <c r="I215" s="460">
        <f>K177</f>
        <v>0</v>
      </c>
      <c r="J215" s="460">
        <f>J177</f>
        <v>0</v>
      </c>
      <c r="K215" s="564">
        <f>K177</f>
        <v>0</v>
      </c>
      <c r="L215" s="566">
        <f>I177</f>
        <v>392000</v>
      </c>
      <c r="U215" s="290"/>
    </row>
    <row r="216" spans="2:23" ht="18" customHeight="1" thickBot="1">
      <c r="B216" s="559"/>
      <c r="C216" s="560"/>
      <c r="D216" s="562"/>
      <c r="E216" s="577"/>
      <c r="F216" s="575"/>
      <c r="G216" s="563"/>
      <c r="H216" s="644"/>
      <c r="I216" s="461"/>
      <c r="J216" s="461"/>
      <c r="K216" s="565"/>
      <c r="L216" s="567"/>
      <c r="U216" s="290"/>
      <c r="W216" s="233"/>
    </row>
    <row r="217" spans="1:23" s="265" customFormat="1" ht="39.75" customHeight="1" thickBot="1">
      <c r="A217" s="251"/>
      <c r="B217" s="668" t="s">
        <v>136</v>
      </c>
      <c r="C217" s="669"/>
      <c r="D217" s="267">
        <f>D196</f>
        <v>11840000</v>
      </c>
      <c r="E217" s="289">
        <f>E196</f>
        <v>0</v>
      </c>
      <c r="F217" s="333">
        <f>F196</f>
        <v>0</v>
      </c>
      <c r="G217" s="264">
        <f>G196</f>
        <v>0</v>
      </c>
      <c r="H217" s="276"/>
      <c r="I217" s="278">
        <f>K196</f>
        <v>769600</v>
      </c>
      <c r="J217" s="266">
        <f>J196</f>
        <v>0</v>
      </c>
      <c r="K217" s="277">
        <v>0</v>
      </c>
      <c r="L217" s="275"/>
      <c r="M217" s="95"/>
      <c r="N217" s="95"/>
      <c r="O217" s="95"/>
      <c r="P217" s="95"/>
      <c r="Q217" s="95"/>
      <c r="R217" s="95"/>
      <c r="S217" s="95"/>
      <c r="T217" s="95"/>
      <c r="U217" s="290"/>
      <c r="W217" s="233"/>
    </row>
    <row r="218" spans="2:23" ht="18" customHeight="1">
      <c r="B218" s="582" t="s">
        <v>50</v>
      </c>
      <c r="C218" s="583"/>
      <c r="D218" s="586">
        <f>SUM(D205:D217)</f>
        <v>57209400</v>
      </c>
      <c r="E218" s="578">
        <f>SUM(E205:E217)</f>
        <v>0</v>
      </c>
      <c r="F218" s="580">
        <f>SUM(F205:F217)</f>
        <v>0</v>
      </c>
      <c r="G218" s="586">
        <f>SUM(G205:G216)</f>
        <v>1298000</v>
      </c>
      <c r="H218" s="608">
        <f>SUM(H205:H216)</f>
        <v>0</v>
      </c>
      <c r="I218" s="586">
        <f>SUM(I205:I217)</f>
        <v>7826800</v>
      </c>
      <c r="J218" s="608">
        <f>SUM(J205:J216)</f>
        <v>12580000</v>
      </c>
      <c r="K218" s="586">
        <f>SUM(K205:K216)</f>
        <v>4665900</v>
      </c>
      <c r="L218" s="555">
        <f>SUM(L205:L216)</f>
        <v>18718300</v>
      </c>
      <c r="U218" s="290"/>
      <c r="W218" s="643"/>
    </row>
    <row r="219" spans="2:23" ht="18" customHeight="1" thickBot="1">
      <c r="B219" s="584"/>
      <c r="C219" s="585"/>
      <c r="D219" s="587"/>
      <c r="E219" s="579"/>
      <c r="F219" s="581"/>
      <c r="G219" s="587"/>
      <c r="H219" s="609"/>
      <c r="I219" s="587"/>
      <c r="J219" s="609"/>
      <c r="K219" s="587"/>
      <c r="L219" s="556"/>
      <c r="U219" s="288"/>
      <c r="W219" s="506"/>
    </row>
    <row r="220" spans="2:23" ht="18" customHeight="1">
      <c r="B220" s="39"/>
      <c r="C220" s="39"/>
      <c r="D220" s="35"/>
      <c r="E220" s="35"/>
      <c r="F220" s="35"/>
      <c r="G220" s="35"/>
      <c r="H220" s="35"/>
      <c r="I220" s="35"/>
      <c r="J220" s="35"/>
      <c r="K220" s="35"/>
      <c r="L220" s="36"/>
      <c r="W220" s="233"/>
    </row>
    <row r="221" spans="2:12" ht="18" customHeight="1">
      <c r="B221" s="39"/>
      <c r="C221" s="539"/>
      <c r="D221" s="539"/>
      <c r="E221" s="539"/>
      <c r="F221" s="539"/>
      <c r="G221" s="539"/>
      <c r="H221" s="539"/>
      <c r="I221" s="539"/>
      <c r="J221" s="539"/>
      <c r="K221" s="539"/>
      <c r="L221" s="539"/>
    </row>
    <row r="222" spans="2:12" ht="18" customHeight="1">
      <c r="B222" s="39"/>
      <c r="C222" s="538" t="s">
        <v>188</v>
      </c>
      <c r="D222" s="538"/>
      <c r="E222" s="538"/>
      <c r="F222" s="538"/>
      <c r="G222" s="538"/>
      <c r="H222" s="538"/>
      <c r="I222" s="538"/>
      <c r="J222" s="538"/>
      <c r="K222" s="538"/>
      <c r="L222" s="538"/>
    </row>
    <row r="223" spans="2:12" ht="18" customHeight="1">
      <c r="B223" s="39"/>
      <c r="C223" s="539"/>
      <c r="D223" s="539"/>
      <c r="E223" s="539"/>
      <c r="F223" s="539"/>
      <c r="G223" s="539"/>
      <c r="H223" s="539"/>
      <c r="I223" s="539"/>
      <c r="J223" s="539"/>
      <c r="K223" s="539"/>
      <c r="L223" s="539"/>
    </row>
    <row r="224" spans="2:12" ht="18" customHeight="1">
      <c r="B224" s="39"/>
      <c r="C224" s="539"/>
      <c r="D224" s="539"/>
      <c r="E224" s="539"/>
      <c r="F224" s="539"/>
      <c r="G224" s="539"/>
      <c r="H224" s="539"/>
      <c r="I224" s="539"/>
      <c r="J224" s="539"/>
      <c r="K224" s="539"/>
      <c r="L224" s="539"/>
    </row>
    <row r="225" spans="2:12" ht="18" customHeight="1">
      <c r="B225" s="39"/>
      <c r="C225" s="539"/>
      <c r="D225" s="539"/>
      <c r="E225" s="539"/>
      <c r="F225" s="539"/>
      <c r="G225" s="539"/>
      <c r="H225" s="539"/>
      <c r="I225" s="539"/>
      <c r="J225" s="539"/>
      <c r="K225" s="539"/>
      <c r="L225" s="539"/>
    </row>
    <row r="226" spans="2:12" ht="18" customHeight="1">
      <c r="B226" s="39"/>
      <c r="C226" s="539"/>
      <c r="D226" s="539"/>
      <c r="E226" s="539"/>
      <c r="F226" s="539"/>
      <c r="G226" s="539"/>
      <c r="H226" s="539"/>
      <c r="I226" s="539"/>
      <c r="J226" s="539"/>
      <c r="K226" s="539"/>
      <c r="L226" s="539"/>
    </row>
    <row r="227" spans="2:12" ht="18" customHeight="1">
      <c r="B227" s="39"/>
      <c r="C227" s="539"/>
      <c r="D227" s="539"/>
      <c r="E227" s="539"/>
      <c r="F227" s="539"/>
      <c r="G227" s="539"/>
      <c r="H227" s="539"/>
      <c r="I227" s="539"/>
      <c r="J227" s="539"/>
      <c r="K227" s="539"/>
      <c r="L227" s="539"/>
    </row>
    <row r="228" spans="2:12" ht="18" customHeight="1">
      <c r="B228" s="39"/>
      <c r="C228" s="539"/>
      <c r="D228" s="539"/>
      <c r="E228" s="539"/>
      <c r="F228" s="539"/>
      <c r="G228" s="539"/>
      <c r="H228" s="539"/>
      <c r="I228" s="539"/>
      <c r="J228" s="539"/>
      <c r="K228" s="539"/>
      <c r="L228" s="539"/>
    </row>
    <row r="229" spans="2:12" ht="18" customHeight="1">
      <c r="B229" s="39"/>
      <c r="C229" s="39"/>
      <c r="D229" s="35"/>
      <c r="E229" s="35"/>
      <c r="F229" s="35"/>
      <c r="G229" s="35"/>
      <c r="H229" s="35"/>
      <c r="I229" s="35"/>
      <c r="J229" s="35"/>
      <c r="K229" s="35"/>
      <c r="L229" s="36"/>
    </row>
    <row r="230" spans="2:12" ht="18" customHeight="1">
      <c r="B230" s="39"/>
      <c r="C230" s="39"/>
      <c r="D230" s="35"/>
      <c r="E230" s="35"/>
      <c r="F230" s="35"/>
      <c r="G230" s="35"/>
      <c r="H230" s="35"/>
      <c r="I230" s="35"/>
      <c r="J230" s="35"/>
      <c r="K230" s="35"/>
      <c r="L230" s="36"/>
    </row>
    <row r="231" spans="2:12" ht="18" customHeight="1">
      <c r="B231" s="39"/>
      <c r="C231" s="39"/>
      <c r="D231" s="35"/>
      <c r="E231" s="35"/>
      <c r="F231" s="35"/>
      <c r="G231" s="35"/>
      <c r="H231" s="35"/>
      <c r="I231" s="35"/>
      <c r="J231" s="35"/>
      <c r="K231" s="35"/>
      <c r="L231" s="36"/>
    </row>
    <row r="232" spans="2:12" ht="18" customHeight="1">
      <c r="B232" s="39"/>
      <c r="C232" s="39"/>
      <c r="D232" s="35"/>
      <c r="E232" s="35"/>
      <c r="F232" s="35"/>
      <c r="G232" s="35"/>
      <c r="H232" s="35"/>
      <c r="I232" s="35"/>
      <c r="J232" s="35"/>
      <c r="K232" s="35"/>
      <c r="L232" s="36"/>
    </row>
    <row r="233" spans="2:12" ht="18" customHeight="1">
      <c r="B233" s="39"/>
      <c r="C233" s="39"/>
      <c r="D233" s="35"/>
      <c r="E233" s="35"/>
      <c r="F233" s="35"/>
      <c r="G233" s="35"/>
      <c r="H233" s="35"/>
      <c r="I233" s="35"/>
      <c r="J233" s="35"/>
      <c r="K233" s="35"/>
      <c r="L233" s="36"/>
    </row>
    <row r="234" spans="2:12" ht="18" customHeight="1">
      <c r="B234" s="39"/>
      <c r="C234" s="39"/>
      <c r="D234" s="35"/>
      <c r="E234" s="35"/>
      <c r="F234" s="35"/>
      <c r="G234" s="35"/>
      <c r="H234" s="35"/>
      <c r="I234" s="35"/>
      <c r="J234" s="35"/>
      <c r="K234" s="35"/>
      <c r="L234" s="36"/>
    </row>
    <row r="235" spans="2:12" ht="18" customHeight="1">
      <c r="B235" s="39"/>
      <c r="C235" s="39"/>
      <c r="D235" s="35"/>
      <c r="E235" s="35"/>
      <c r="F235" s="35"/>
      <c r="G235" s="35"/>
      <c r="H235" s="35"/>
      <c r="I235" s="35"/>
      <c r="J235" s="35"/>
      <c r="K235" s="35"/>
      <c r="L235" s="36"/>
    </row>
    <row r="236" spans="2:12" ht="18" customHeight="1">
      <c r="B236" s="39"/>
      <c r="C236" s="39"/>
      <c r="D236" s="35"/>
      <c r="E236" s="35"/>
      <c r="F236" s="35"/>
      <c r="G236" s="35"/>
      <c r="H236" s="35"/>
      <c r="I236" s="35"/>
      <c r="J236" s="35"/>
      <c r="K236" s="35"/>
      <c r="L236" s="36"/>
    </row>
    <row r="237" spans="2:12" ht="18" customHeight="1">
      <c r="B237" s="39"/>
      <c r="C237" s="39"/>
      <c r="D237" s="35"/>
      <c r="E237" s="35"/>
      <c r="F237" s="35"/>
      <c r="G237" s="35"/>
      <c r="H237" s="35"/>
      <c r="I237" s="35"/>
      <c r="J237" s="35"/>
      <c r="K237" s="35"/>
      <c r="L237" s="36"/>
    </row>
    <row r="238" spans="1:21" s="37" customFormat="1" ht="18" customHeight="1">
      <c r="A238" s="314"/>
      <c r="B238" s="39"/>
      <c r="C238" s="39"/>
      <c r="D238" s="35"/>
      <c r="E238" s="35"/>
      <c r="F238" s="35"/>
      <c r="G238" s="35"/>
      <c r="H238" s="35"/>
      <c r="I238" s="35"/>
      <c r="J238" s="35"/>
      <c r="K238" s="35"/>
      <c r="L238" s="36"/>
      <c r="M238" s="126"/>
      <c r="N238" s="126"/>
      <c r="O238" s="126"/>
      <c r="P238" s="126"/>
      <c r="Q238" s="126"/>
      <c r="R238" s="126"/>
      <c r="S238" s="126"/>
      <c r="T238" s="126"/>
      <c r="U238" s="126"/>
    </row>
    <row r="239" spans="2:12" ht="19.5" customHeight="1">
      <c r="B239" s="39"/>
      <c r="C239" s="39"/>
      <c r="D239" s="35"/>
      <c r="E239" s="35"/>
      <c r="F239" s="35"/>
      <c r="G239" s="35"/>
      <c r="H239" s="35"/>
      <c r="I239" s="35"/>
      <c r="J239" s="35"/>
      <c r="K239" s="35"/>
      <c r="L239" s="36"/>
    </row>
    <row r="240" spans="2:12" ht="19.5" customHeight="1">
      <c r="B240" s="39"/>
      <c r="C240" s="39"/>
      <c r="D240" s="35"/>
      <c r="E240" s="35"/>
      <c r="F240" s="35"/>
      <c r="G240" s="35"/>
      <c r="H240" s="35"/>
      <c r="I240" s="35"/>
      <c r="J240" s="35"/>
      <c r="K240" s="35"/>
      <c r="L240" s="36"/>
    </row>
    <row r="241" spans="2:12" ht="19.5" customHeight="1">
      <c r="B241" s="39"/>
      <c r="C241" s="39"/>
      <c r="D241" s="35"/>
      <c r="E241" s="35"/>
      <c r="F241" s="35"/>
      <c r="G241" s="35"/>
      <c r="H241" s="35"/>
      <c r="I241" s="35"/>
      <c r="J241" s="35"/>
      <c r="K241" s="35"/>
      <c r="L241" s="36"/>
    </row>
    <row r="242" spans="2:12" ht="18" customHeight="1">
      <c r="B242" s="39"/>
      <c r="C242" s="39"/>
      <c r="D242" s="35"/>
      <c r="E242" s="35"/>
      <c r="F242" s="35"/>
      <c r="G242" s="35"/>
      <c r="H242" s="35"/>
      <c r="I242" s="35"/>
      <c r="J242" s="35"/>
      <c r="K242" s="35"/>
      <c r="L242" s="36"/>
    </row>
    <row r="243" spans="1:21" s="12" customFormat="1" ht="18" customHeight="1">
      <c r="A243" s="315"/>
      <c r="B243" s="39"/>
      <c r="C243" s="39"/>
      <c r="D243" s="35"/>
      <c r="E243" s="35"/>
      <c r="F243" s="35"/>
      <c r="G243" s="35"/>
      <c r="H243" s="35"/>
      <c r="I243" s="35"/>
      <c r="J243" s="35"/>
      <c r="K243" s="35"/>
      <c r="L243" s="36"/>
      <c r="M243" s="127"/>
      <c r="N243" s="127"/>
      <c r="O243" s="127"/>
      <c r="P243" s="127"/>
      <c r="Q243" s="127"/>
      <c r="R243" s="127"/>
      <c r="S243" s="127"/>
      <c r="T243" s="127"/>
      <c r="U243" s="127"/>
    </row>
    <row r="244" spans="2:12" ht="18" customHeight="1">
      <c r="B244" s="39"/>
      <c r="C244" s="39"/>
      <c r="D244" s="35"/>
      <c r="E244" s="35"/>
      <c r="F244" s="35"/>
      <c r="G244" s="35"/>
      <c r="H244" s="35"/>
      <c r="I244" s="35"/>
      <c r="J244" s="35"/>
      <c r="K244" s="35"/>
      <c r="L244" s="36"/>
    </row>
    <row r="245" spans="2:12" ht="18" customHeight="1">
      <c r="B245" s="39"/>
      <c r="C245" s="39"/>
      <c r="D245" s="35"/>
      <c r="E245" s="35"/>
      <c r="F245" s="35"/>
      <c r="G245" s="35"/>
      <c r="H245" s="35"/>
      <c r="I245" s="35"/>
      <c r="J245" s="35"/>
      <c r="K245" s="35"/>
      <c r="L245" s="36"/>
    </row>
    <row r="246" spans="1:21" s="12" customFormat="1" ht="18" customHeight="1">
      <c r="A246" s="315"/>
      <c r="B246" s="39"/>
      <c r="C246" s="39"/>
      <c r="D246" s="35"/>
      <c r="E246" s="35"/>
      <c r="F246" s="35"/>
      <c r="G246" s="35"/>
      <c r="H246" s="35"/>
      <c r="I246" s="35"/>
      <c r="J246" s="35"/>
      <c r="K246" s="35"/>
      <c r="L246" s="36"/>
      <c r="M246" s="127"/>
      <c r="N246" s="127"/>
      <c r="O246" s="127"/>
      <c r="P246" s="127"/>
      <c r="Q246" s="127"/>
      <c r="R246" s="127"/>
      <c r="S246" s="127"/>
      <c r="T246" s="127"/>
      <c r="U246" s="127"/>
    </row>
    <row r="247" spans="2:12" ht="18" customHeight="1">
      <c r="B247" s="39"/>
      <c r="C247" s="39"/>
      <c r="D247" s="35"/>
      <c r="E247" s="35"/>
      <c r="F247" s="35"/>
      <c r="G247" s="35"/>
      <c r="H247" s="35"/>
      <c r="I247" s="35"/>
      <c r="J247" s="35"/>
      <c r="K247" s="35"/>
      <c r="L247" s="36"/>
    </row>
    <row r="248" spans="1:21" s="37" customFormat="1" ht="18" customHeight="1">
      <c r="A248" s="314"/>
      <c r="B248" s="39"/>
      <c r="C248" s="39"/>
      <c r="D248" s="35"/>
      <c r="E248" s="35"/>
      <c r="F248" s="35"/>
      <c r="G248" s="35"/>
      <c r="H248" s="35"/>
      <c r="I248" s="35"/>
      <c r="J248" s="35"/>
      <c r="K248" s="35"/>
      <c r="L248" s="36"/>
      <c r="M248" s="126"/>
      <c r="N248" s="126"/>
      <c r="O248" s="126"/>
      <c r="P248" s="126"/>
      <c r="Q248" s="126"/>
      <c r="R248" s="126"/>
      <c r="S248" s="126"/>
      <c r="T248" s="126"/>
      <c r="U248" s="126"/>
    </row>
    <row r="249" spans="2:12" ht="18" customHeight="1">
      <c r="B249" s="39"/>
      <c r="C249" s="39"/>
      <c r="D249" s="35"/>
      <c r="E249" s="35"/>
      <c r="F249" s="35"/>
      <c r="G249" s="35"/>
      <c r="H249" s="35"/>
      <c r="I249" s="35"/>
      <c r="J249" s="35"/>
      <c r="K249" s="35"/>
      <c r="L249" s="36"/>
    </row>
    <row r="250" spans="1:21" s="12" customFormat="1" ht="18" customHeight="1">
      <c r="A250" s="315"/>
      <c r="B250" s="39"/>
      <c r="C250" s="39"/>
      <c r="D250" s="35"/>
      <c r="E250" s="35"/>
      <c r="F250" s="35"/>
      <c r="G250" s="35"/>
      <c r="H250" s="35"/>
      <c r="I250" s="35"/>
      <c r="J250" s="35"/>
      <c r="K250" s="35"/>
      <c r="L250" s="36"/>
      <c r="M250" s="127"/>
      <c r="N250" s="127"/>
      <c r="O250" s="127"/>
      <c r="P250" s="127"/>
      <c r="Q250" s="127"/>
      <c r="R250" s="127"/>
      <c r="S250" s="127"/>
      <c r="T250" s="127"/>
      <c r="U250" s="127"/>
    </row>
    <row r="251" spans="2:12" ht="18" customHeight="1">
      <c r="B251" s="39"/>
      <c r="C251" s="39"/>
      <c r="D251" s="35"/>
      <c r="E251" s="35"/>
      <c r="F251" s="35"/>
      <c r="G251" s="35"/>
      <c r="H251" s="35"/>
      <c r="I251" s="35"/>
      <c r="J251" s="35"/>
      <c r="K251" s="35"/>
      <c r="L251" s="36"/>
    </row>
    <row r="252" spans="2:12" ht="18" customHeight="1">
      <c r="B252" s="39"/>
      <c r="C252" s="39"/>
      <c r="D252" s="35"/>
      <c r="E252" s="35"/>
      <c r="F252" s="35"/>
      <c r="G252" s="35"/>
      <c r="H252" s="35"/>
      <c r="I252" s="35"/>
      <c r="J252" s="35"/>
      <c r="K252" s="35"/>
      <c r="L252" s="36"/>
    </row>
    <row r="253" spans="2:12" ht="18" customHeight="1">
      <c r="B253" s="39"/>
      <c r="C253" s="39"/>
      <c r="D253" s="35"/>
      <c r="E253" s="35"/>
      <c r="F253" s="35"/>
      <c r="G253" s="35"/>
      <c r="H253" s="35"/>
      <c r="I253" s="35"/>
      <c r="J253" s="35"/>
      <c r="K253" s="35"/>
      <c r="L253" s="36"/>
    </row>
    <row r="254" spans="1:21" s="12" customFormat="1" ht="18" customHeight="1">
      <c r="A254" s="315"/>
      <c r="B254" s="39"/>
      <c r="C254" s="39"/>
      <c r="D254" s="35"/>
      <c r="E254" s="35"/>
      <c r="F254" s="35"/>
      <c r="G254" s="35"/>
      <c r="H254" s="35"/>
      <c r="I254" s="35"/>
      <c r="J254" s="35"/>
      <c r="K254" s="35"/>
      <c r="L254" s="36"/>
      <c r="M254" s="127"/>
      <c r="N254" s="127"/>
      <c r="O254" s="127"/>
      <c r="P254" s="127"/>
      <c r="Q254" s="127"/>
      <c r="R254" s="127"/>
      <c r="S254" s="127"/>
      <c r="T254" s="127"/>
      <c r="U254" s="127"/>
    </row>
    <row r="255" spans="2:12" ht="18" customHeight="1">
      <c r="B255" s="39"/>
      <c r="C255" s="39"/>
      <c r="D255" s="35"/>
      <c r="E255" s="35"/>
      <c r="F255" s="35"/>
      <c r="G255" s="35"/>
      <c r="H255" s="35"/>
      <c r="I255" s="35"/>
      <c r="J255" s="35"/>
      <c r="K255" s="35"/>
      <c r="L255" s="36"/>
    </row>
    <row r="256" spans="1:21" s="37" customFormat="1" ht="18" customHeight="1">
      <c r="A256" s="314"/>
      <c r="B256" s="39"/>
      <c r="C256" s="39"/>
      <c r="D256" s="35"/>
      <c r="E256" s="35"/>
      <c r="F256" s="35"/>
      <c r="G256" s="35"/>
      <c r="H256" s="35"/>
      <c r="I256" s="35"/>
      <c r="J256" s="35"/>
      <c r="K256" s="35"/>
      <c r="L256" s="36"/>
      <c r="M256" s="126"/>
      <c r="N256" s="126"/>
      <c r="O256" s="126"/>
      <c r="P256" s="126"/>
      <c r="Q256" s="126"/>
      <c r="R256" s="126"/>
      <c r="S256" s="126"/>
      <c r="T256" s="126"/>
      <c r="U256" s="126"/>
    </row>
    <row r="257" spans="2:12" ht="18" customHeight="1">
      <c r="B257" s="39"/>
      <c r="C257" s="39"/>
      <c r="D257" s="35"/>
      <c r="E257" s="35"/>
      <c r="F257" s="35"/>
      <c r="G257" s="35"/>
      <c r="H257" s="35"/>
      <c r="I257" s="35"/>
      <c r="J257" s="35"/>
      <c r="K257" s="35"/>
      <c r="L257" s="36"/>
    </row>
    <row r="258" spans="1:21" s="12" customFormat="1" ht="18" customHeight="1">
      <c r="A258" s="315"/>
      <c r="B258" s="39"/>
      <c r="C258" s="39"/>
      <c r="D258" s="35"/>
      <c r="E258" s="35"/>
      <c r="F258" s="35"/>
      <c r="G258" s="35"/>
      <c r="H258" s="35"/>
      <c r="I258" s="35"/>
      <c r="J258" s="35"/>
      <c r="K258" s="35"/>
      <c r="L258" s="36"/>
      <c r="M258" s="127"/>
      <c r="N258" s="127"/>
      <c r="O258" s="127"/>
      <c r="P258" s="127"/>
      <c r="Q258" s="127"/>
      <c r="R258" s="127"/>
      <c r="S258" s="127"/>
      <c r="T258" s="127"/>
      <c r="U258" s="127"/>
    </row>
    <row r="259" spans="1:21" s="12" customFormat="1" ht="18" customHeight="1">
      <c r="A259" s="315"/>
      <c r="B259" s="39"/>
      <c r="C259" s="39"/>
      <c r="D259" s="35"/>
      <c r="E259" s="35"/>
      <c r="F259" s="35"/>
      <c r="G259" s="35"/>
      <c r="H259" s="35"/>
      <c r="I259" s="35"/>
      <c r="J259" s="35"/>
      <c r="K259" s="35"/>
      <c r="L259" s="36"/>
      <c r="M259" s="127"/>
      <c r="N259" s="127"/>
      <c r="O259" s="127"/>
      <c r="P259" s="127"/>
      <c r="Q259" s="127"/>
      <c r="R259" s="127"/>
      <c r="S259" s="127"/>
      <c r="T259" s="127"/>
      <c r="U259" s="127"/>
    </row>
    <row r="260" spans="1:21" s="12" customFormat="1" ht="18" customHeight="1">
      <c r="A260" s="315"/>
      <c r="B260" s="1"/>
      <c r="C260" s="1"/>
      <c r="D260" s="1"/>
      <c r="E260" s="1"/>
      <c r="F260" s="1"/>
      <c r="G260" s="1"/>
      <c r="H260" s="165"/>
      <c r="I260" s="1"/>
      <c r="J260" s="146"/>
      <c r="K260" s="1"/>
      <c r="L260" s="1"/>
      <c r="M260" s="127"/>
      <c r="N260" s="127"/>
      <c r="O260" s="127"/>
      <c r="P260" s="127"/>
      <c r="Q260" s="127"/>
      <c r="R260" s="127"/>
      <c r="S260" s="127"/>
      <c r="T260" s="127"/>
      <c r="U260" s="127"/>
    </row>
    <row r="261" ht="18" customHeight="1"/>
    <row r="262" spans="1:21" s="12" customFormat="1" ht="18" customHeight="1">
      <c r="A262" s="315"/>
      <c r="B262" s="1"/>
      <c r="C262" s="1"/>
      <c r="D262" s="1"/>
      <c r="E262" s="1"/>
      <c r="F262" s="1"/>
      <c r="G262" s="1"/>
      <c r="H262" s="165"/>
      <c r="I262" s="1"/>
      <c r="J262" s="146"/>
      <c r="K262" s="1"/>
      <c r="L262" s="1"/>
      <c r="M262" s="127"/>
      <c r="N262" s="127"/>
      <c r="O262" s="127"/>
      <c r="P262" s="127"/>
      <c r="Q262" s="127"/>
      <c r="R262" s="127"/>
      <c r="S262" s="127"/>
      <c r="T262" s="127"/>
      <c r="U262" s="127"/>
    </row>
    <row r="263" ht="18" customHeight="1"/>
    <row r="264" spans="1:21" s="37" customFormat="1" ht="18" customHeight="1">
      <c r="A264" s="314"/>
      <c r="B264" s="1"/>
      <c r="C264" s="1"/>
      <c r="D264" s="1"/>
      <c r="E264" s="1"/>
      <c r="F264" s="1"/>
      <c r="G264" s="1"/>
      <c r="H264" s="165"/>
      <c r="I264" s="1"/>
      <c r="J264" s="146"/>
      <c r="K264" s="1"/>
      <c r="L264" s="1"/>
      <c r="M264" s="126"/>
      <c r="N264" s="126"/>
      <c r="O264" s="126"/>
      <c r="P264" s="126"/>
      <c r="Q264" s="126"/>
      <c r="R264" s="126"/>
      <c r="S264" s="126"/>
      <c r="T264" s="126"/>
      <c r="U264" s="126"/>
    </row>
    <row r="265" ht="18" customHeight="1"/>
    <row r="266" spans="1:21" s="12" customFormat="1" ht="18" customHeight="1">
      <c r="A266" s="315"/>
      <c r="B266" s="1"/>
      <c r="C266" s="1"/>
      <c r="D266" s="1"/>
      <c r="E266" s="1"/>
      <c r="F266" s="1"/>
      <c r="G266" s="1"/>
      <c r="H266" s="165"/>
      <c r="I266" s="1"/>
      <c r="J266" s="146"/>
      <c r="K266" s="1"/>
      <c r="L266" s="1"/>
      <c r="M266" s="127"/>
      <c r="N266" s="127"/>
      <c r="O266" s="127"/>
      <c r="P266" s="127"/>
      <c r="Q266" s="127"/>
      <c r="R266" s="127"/>
      <c r="S266" s="127"/>
      <c r="T266" s="127"/>
      <c r="U266" s="127"/>
    </row>
    <row r="267" ht="18" customHeight="1"/>
    <row r="268" ht="18" customHeight="1"/>
    <row r="269" spans="1:21" s="12" customFormat="1" ht="18" customHeight="1">
      <c r="A269" s="315"/>
      <c r="B269" s="1"/>
      <c r="C269" s="1"/>
      <c r="D269" s="1"/>
      <c r="E269" s="1"/>
      <c r="F269" s="1"/>
      <c r="G269" s="1"/>
      <c r="H269" s="165"/>
      <c r="I269" s="1"/>
      <c r="J269" s="146"/>
      <c r="K269" s="1"/>
      <c r="L269" s="1"/>
      <c r="M269" s="127"/>
      <c r="N269" s="127"/>
      <c r="O269" s="127"/>
      <c r="P269" s="127"/>
      <c r="Q269" s="127"/>
      <c r="R269" s="127"/>
      <c r="S269" s="127"/>
      <c r="T269" s="127"/>
      <c r="U269" s="127"/>
    </row>
    <row r="270" spans="1:21" s="12" customFormat="1" ht="18" customHeight="1">
      <c r="A270" s="315"/>
      <c r="B270" s="1"/>
      <c r="C270" s="1"/>
      <c r="D270" s="1"/>
      <c r="E270" s="1"/>
      <c r="F270" s="1"/>
      <c r="G270" s="1"/>
      <c r="H270" s="165"/>
      <c r="I270" s="1"/>
      <c r="J270" s="146"/>
      <c r="K270" s="1"/>
      <c r="L270" s="1"/>
      <c r="M270" s="127"/>
      <c r="N270" s="127"/>
      <c r="O270" s="127"/>
      <c r="P270" s="127"/>
      <c r="Q270" s="127"/>
      <c r="R270" s="127"/>
      <c r="S270" s="127"/>
      <c r="T270" s="127"/>
      <c r="U270" s="127"/>
    </row>
    <row r="271" spans="1:21" s="12" customFormat="1" ht="18" customHeight="1">
      <c r="A271" s="315"/>
      <c r="B271" s="1"/>
      <c r="C271" s="1"/>
      <c r="D271" s="1"/>
      <c r="E271" s="1"/>
      <c r="F271" s="1"/>
      <c r="G271" s="1"/>
      <c r="H271" s="165"/>
      <c r="I271" s="1"/>
      <c r="J271" s="146"/>
      <c r="K271" s="1"/>
      <c r="L271" s="1"/>
      <c r="M271" s="127"/>
      <c r="N271" s="127"/>
      <c r="O271" s="127"/>
      <c r="P271" s="127"/>
      <c r="Q271" s="127"/>
      <c r="R271" s="127"/>
      <c r="S271" s="127"/>
      <c r="T271" s="127"/>
      <c r="U271" s="127"/>
    </row>
    <row r="272" spans="1:21" s="12" customFormat="1" ht="18" customHeight="1">
      <c r="A272" s="315"/>
      <c r="B272" s="1"/>
      <c r="C272" s="1"/>
      <c r="D272" s="1"/>
      <c r="E272" s="1"/>
      <c r="F272" s="1"/>
      <c r="G272" s="1"/>
      <c r="H272" s="165"/>
      <c r="I272" s="1"/>
      <c r="J272" s="146"/>
      <c r="K272" s="1"/>
      <c r="L272" s="1"/>
      <c r="M272" s="127"/>
      <c r="N272" s="127"/>
      <c r="O272" s="127"/>
      <c r="P272" s="127"/>
      <c r="Q272" s="127"/>
      <c r="R272" s="127"/>
      <c r="S272" s="127"/>
      <c r="T272" s="127"/>
      <c r="U272" s="127"/>
    </row>
    <row r="273" spans="1:21" s="12" customFormat="1" ht="18" customHeight="1">
      <c r="A273" s="315"/>
      <c r="B273" s="1"/>
      <c r="C273" s="1"/>
      <c r="D273" s="1"/>
      <c r="E273" s="1"/>
      <c r="F273" s="1"/>
      <c r="G273" s="1"/>
      <c r="H273" s="165"/>
      <c r="I273" s="1"/>
      <c r="J273" s="146"/>
      <c r="K273" s="1"/>
      <c r="L273" s="1"/>
      <c r="M273" s="127"/>
      <c r="N273" s="127"/>
      <c r="O273" s="127"/>
      <c r="P273" s="127"/>
      <c r="Q273" s="127"/>
      <c r="R273" s="127"/>
      <c r="S273" s="127"/>
      <c r="T273" s="127"/>
      <c r="U273" s="127"/>
    </row>
    <row r="274" spans="1:21" s="12" customFormat="1" ht="18" customHeight="1">
      <c r="A274" s="315"/>
      <c r="B274" s="1"/>
      <c r="C274" s="1"/>
      <c r="D274" s="1"/>
      <c r="E274" s="1"/>
      <c r="F274" s="1"/>
      <c r="G274" s="1"/>
      <c r="H274" s="165"/>
      <c r="I274" s="1"/>
      <c r="J274" s="146"/>
      <c r="K274" s="1"/>
      <c r="L274" s="1"/>
      <c r="M274" s="127"/>
      <c r="N274" s="127"/>
      <c r="O274" s="127"/>
      <c r="P274" s="127"/>
      <c r="Q274" s="127"/>
      <c r="R274" s="127"/>
      <c r="S274" s="127"/>
      <c r="T274" s="127"/>
      <c r="U274" s="127"/>
    </row>
    <row r="275" spans="1:21" s="12" customFormat="1" ht="18" customHeight="1">
      <c r="A275" s="315"/>
      <c r="B275" s="1"/>
      <c r="C275" s="1"/>
      <c r="D275" s="1"/>
      <c r="E275" s="1"/>
      <c r="F275" s="1"/>
      <c r="G275" s="1"/>
      <c r="H275" s="165"/>
      <c r="I275" s="1"/>
      <c r="J275" s="146"/>
      <c r="K275" s="1"/>
      <c r="L275" s="1"/>
      <c r="M275" s="127"/>
      <c r="N275" s="127"/>
      <c r="O275" s="127"/>
      <c r="P275" s="127"/>
      <c r="Q275" s="127"/>
      <c r="R275" s="127"/>
      <c r="S275" s="127"/>
      <c r="T275" s="127"/>
      <c r="U275" s="127"/>
    </row>
    <row r="276" spans="1:21" s="12" customFormat="1" ht="18" customHeight="1">
      <c r="A276" s="315"/>
      <c r="B276" s="1"/>
      <c r="C276" s="1"/>
      <c r="D276" s="1"/>
      <c r="E276" s="1"/>
      <c r="F276" s="1"/>
      <c r="G276" s="1"/>
      <c r="H276" s="165"/>
      <c r="I276" s="1"/>
      <c r="J276" s="146"/>
      <c r="K276" s="1"/>
      <c r="L276" s="1"/>
      <c r="M276" s="127"/>
      <c r="N276" s="127"/>
      <c r="O276" s="127"/>
      <c r="P276" s="127"/>
      <c r="Q276" s="127"/>
      <c r="R276" s="127"/>
      <c r="S276" s="127"/>
      <c r="T276" s="127"/>
      <c r="U276" s="127"/>
    </row>
    <row r="277" spans="1:21" s="12" customFormat="1" ht="18" customHeight="1">
      <c r="A277" s="315"/>
      <c r="B277" s="1"/>
      <c r="C277" s="1"/>
      <c r="D277" s="1"/>
      <c r="E277" s="1"/>
      <c r="F277" s="1"/>
      <c r="G277" s="1"/>
      <c r="H277" s="165"/>
      <c r="I277" s="1"/>
      <c r="J277" s="146"/>
      <c r="K277" s="1"/>
      <c r="L277" s="1"/>
      <c r="M277" s="127"/>
      <c r="N277" s="127"/>
      <c r="O277" s="127"/>
      <c r="P277" s="127"/>
      <c r="Q277" s="127"/>
      <c r="R277" s="127"/>
      <c r="S277" s="127"/>
      <c r="T277" s="127"/>
      <c r="U277" s="127"/>
    </row>
    <row r="278" spans="1:21" s="12" customFormat="1" ht="18" customHeight="1">
      <c r="A278" s="315"/>
      <c r="B278" s="1"/>
      <c r="C278" s="1"/>
      <c r="D278" s="1"/>
      <c r="E278" s="1"/>
      <c r="F278" s="1"/>
      <c r="G278" s="1"/>
      <c r="H278" s="165"/>
      <c r="I278" s="1"/>
      <c r="J278" s="146"/>
      <c r="K278" s="1"/>
      <c r="L278" s="1"/>
      <c r="M278" s="127"/>
      <c r="N278" s="127"/>
      <c r="O278" s="127"/>
      <c r="P278" s="127"/>
      <c r="Q278" s="127"/>
      <c r="R278" s="127"/>
      <c r="S278" s="127"/>
      <c r="T278" s="127"/>
      <c r="U278" s="127"/>
    </row>
    <row r="279" spans="1:21" s="12" customFormat="1" ht="18" customHeight="1">
      <c r="A279" s="315"/>
      <c r="B279" s="1"/>
      <c r="C279" s="1"/>
      <c r="D279" s="1"/>
      <c r="E279" s="1"/>
      <c r="F279" s="1"/>
      <c r="G279" s="1"/>
      <c r="H279" s="165"/>
      <c r="I279" s="1"/>
      <c r="J279" s="146"/>
      <c r="K279" s="1"/>
      <c r="L279" s="1"/>
      <c r="M279" s="127"/>
      <c r="N279" s="127"/>
      <c r="O279" s="127"/>
      <c r="P279" s="127"/>
      <c r="Q279" s="127"/>
      <c r="R279" s="127"/>
      <c r="S279" s="127"/>
      <c r="T279" s="127"/>
      <c r="U279" s="127"/>
    </row>
    <row r="280" spans="1:21" s="12" customFormat="1" ht="18" customHeight="1">
      <c r="A280" s="315"/>
      <c r="B280" s="1"/>
      <c r="C280" s="1"/>
      <c r="D280" s="1"/>
      <c r="E280" s="1"/>
      <c r="F280" s="1"/>
      <c r="G280" s="1"/>
      <c r="H280" s="165"/>
      <c r="I280" s="1"/>
      <c r="J280" s="146"/>
      <c r="K280" s="1"/>
      <c r="L280" s="1"/>
      <c r="M280" s="127"/>
      <c r="N280" s="127"/>
      <c r="O280" s="127"/>
      <c r="P280" s="127"/>
      <c r="Q280" s="127"/>
      <c r="R280" s="127"/>
      <c r="S280" s="127"/>
      <c r="T280" s="127"/>
      <c r="U280" s="127"/>
    </row>
    <row r="281" spans="1:21" s="12" customFormat="1" ht="18" customHeight="1">
      <c r="A281" s="315"/>
      <c r="B281" s="1"/>
      <c r="C281" s="1"/>
      <c r="D281" s="1"/>
      <c r="E281" s="1"/>
      <c r="F281" s="1"/>
      <c r="G281" s="1"/>
      <c r="H281" s="165"/>
      <c r="I281" s="1"/>
      <c r="J281" s="146"/>
      <c r="K281" s="1"/>
      <c r="L281" s="1"/>
      <c r="M281" s="127"/>
      <c r="N281" s="127"/>
      <c r="O281" s="127"/>
      <c r="P281" s="127"/>
      <c r="Q281" s="127"/>
      <c r="R281" s="127"/>
      <c r="S281" s="127"/>
      <c r="T281" s="127"/>
      <c r="U281" s="127"/>
    </row>
    <row r="282" spans="1:21" s="12" customFormat="1" ht="18" customHeight="1">
      <c r="A282" s="315"/>
      <c r="B282" s="1"/>
      <c r="C282" s="1"/>
      <c r="D282" s="1"/>
      <c r="E282" s="1"/>
      <c r="F282" s="1"/>
      <c r="G282" s="1"/>
      <c r="H282" s="165"/>
      <c r="I282" s="1"/>
      <c r="J282" s="146"/>
      <c r="K282" s="1"/>
      <c r="L282" s="1"/>
      <c r="M282" s="127"/>
      <c r="N282" s="127"/>
      <c r="O282" s="127"/>
      <c r="P282" s="127"/>
      <c r="Q282" s="127"/>
      <c r="R282" s="127"/>
      <c r="S282" s="127"/>
      <c r="T282" s="127"/>
      <c r="U282" s="127"/>
    </row>
    <row r="283" spans="1:21" s="12" customFormat="1" ht="19.5" customHeight="1">
      <c r="A283" s="315"/>
      <c r="B283" s="1"/>
      <c r="C283" s="1"/>
      <c r="D283" s="1"/>
      <c r="E283" s="1"/>
      <c r="F283" s="1"/>
      <c r="G283" s="1"/>
      <c r="H283" s="165"/>
      <c r="I283" s="1"/>
      <c r="J283" s="146"/>
      <c r="K283" s="1"/>
      <c r="L283" s="1"/>
      <c r="M283" s="127"/>
      <c r="N283" s="127"/>
      <c r="O283" s="127"/>
      <c r="P283" s="127"/>
      <c r="Q283" s="127"/>
      <c r="R283" s="127"/>
      <c r="S283" s="127"/>
      <c r="T283" s="127"/>
      <c r="U283" s="127"/>
    </row>
    <row r="284" ht="19.5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9.5" customHeight="1"/>
    <row r="315" ht="19.5" customHeight="1"/>
    <row r="316" ht="19.5" customHeight="1"/>
    <row r="317" ht="19.5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8" customHeight="1"/>
    <row r="340" ht="18" customHeight="1"/>
    <row r="341" ht="18" customHeight="1"/>
    <row r="342" ht="18" customHeight="1"/>
    <row r="343" ht="18" customHeight="1"/>
    <row r="344" ht="16.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6.5" customHeight="1"/>
    <row r="354" ht="24.75" customHeight="1"/>
    <row r="355" ht="19.5" customHeight="1"/>
  </sheetData>
  <sheetProtection/>
  <protectedRanges>
    <protectedRange password="CEE3" sqref="L200:L219" name="Raspon1_1"/>
  </protectedRanges>
  <mergeCells count="1010">
    <mergeCell ref="G117:G118"/>
    <mergeCell ref="L117:L118"/>
    <mergeCell ref="B124:L124"/>
    <mergeCell ref="B125:C127"/>
    <mergeCell ref="D125:D127"/>
    <mergeCell ref="B108:B109"/>
    <mergeCell ref="C108:C109"/>
    <mergeCell ref="D108:D109"/>
    <mergeCell ref="E108:E109"/>
    <mergeCell ref="F108:F109"/>
    <mergeCell ref="G108:G109"/>
    <mergeCell ref="I108:I109"/>
    <mergeCell ref="L108:L109"/>
    <mergeCell ref="F84:F85"/>
    <mergeCell ref="F86:F87"/>
    <mergeCell ref="F88:F89"/>
    <mergeCell ref="F90:F91"/>
    <mergeCell ref="F94:F95"/>
    <mergeCell ref="F96:F97"/>
    <mergeCell ref="E84:E85"/>
    <mergeCell ref="L94:L95"/>
    <mergeCell ref="L96:L97"/>
    <mergeCell ref="B86:B87"/>
    <mergeCell ref="B96:B97"/>
    <mergeCell ref="E103:E105"/>
    <mergeCell ref="E98:E99"/>
    <mergeCell ref="E94:E95"/>
    <mergeCell ref="E106:E107"/>
    <mergeCell ref="L106:L107"/>
    <mergeCell ref="C84:C85"/>
    <mergeCell ref="C86:C87"/>
    <mergeCell ref="B114:B115"/>
    <mergeCell ref="B154:B155"/>
    <mergeCell ref="C154:C155"/>
    <mergeCell ref="D154:D155"/>
    <mergeCell ref="E154:E155"/>
    <mergeCell ref="F154:F155"/>
    <mergeCell ref="G154:G155"/>
    <mergeCell ref="I154:I155"/>
    <mergeCell ref="K154:K155"/>
    <mergeCell ref="L154:L155"/>
    <mergeCell ref="L148:L149"/>
    <mergeCell ref="B132:C133"/>
    <mergeCell ref="D132:D133"/>
    <mergeCell ref="E132:E133"/>
    <mergeCell ref="F132:F133"/>
    <mergeCell ref="G132:G133"/>
    <mergeCell ref="H132:H133"/>
    <mergeCell ref="I132:I133"/>
    <mergeCell ref="G137:G138"/>
    <mergeCell ref="H137:H138"/>
    <mergeCell ref="D152:D153"/>
    <mergeCell ref="G152:G153"/>
    <mergeCell ref="B22:B23"/>
    <mergeCell ref="C22:C23"/>
    <mergeCell ref="D22:D23"/>
    <mergeCell ref="E22:E23"/>
    <mergeCell ref="F22:F23"/>
    <mergeCell ref="G22:G23"/>
    <mergeCell ref="I22:I23"/>
    <mergeCell ref="L22:L23"/>
    <mergeCell ref="B24:B25"/>
    <mergeCell ref="C24:C25"/>
    <mergeCell ref="D24:D25"/>
    <mergeCell ref="E24:E25"/>
    <mergeCell ref="F24:F25"/>
    <mergeCell ref="G24:G25"/>
    <mergeCell ref="I24:I25"/>
    <mergeCell ref="L24:L25"/>
    <mergeCell ref="B50:B51"/>
    <mergeCell ref="B26:B27"/>
    <mergeCell ref="C26:C27"/>
    <mergeCell ref="D26:D27"/>
    <mergeCell ref="E26:E27"/>
    <mergeCell ref="F26:F27"/>
    <mergeCell ref="G26:G27"/>
    <mergeCell ref="I26:I27"/>
    <mergeCell ref="L26:L27"/>
    <mergeCell ref="C50:C51"/>
    <mergeCell ref="L50:L51"/>
    <mergeCell ref="E50:E51"/>
    <mergeCell ref="F50:F51"/>
    <mergeCell ref="G50:G51"/>
    <mergeCell ref="I50:I51"/>
    <mergeCell ref="G60:G61"/>
    <mergeCell ref="B62:B63"/>
    <mergeCell ref="C62:C63"/>
    <mergeCell ref="D62:D63"/>
    <mergeCell ref="E62:E63"/>
    <mergeCell ref="F62:F63"/>
    <mergeCell ref="G62:G63"/>
    <mergeCell ref="I62:I63"/>
    <mergeCell ref="L62:L63"/>
    <mergeCell ref="B60:B61"/>
    <mergeCell ref="D52:D53"/>
    <mergeCell ref="E52:E53"/>
    <mergeCell ref="H64:H65"/>
    <mergeCell ref="B56:B57"/>
    <mergeCell ref="C56:C57"/>
    <mergeCell ref="D56:D57"/>
    <mergeCell ref="E56:E57"/>
    <mergeCell ref="F56:F57"/>
    <mergeCell ref="I56:I57"/>
    <mergeCell ref="B58:B59"/>
    <mergeCell ref="C58:C59"/>
    <mergeCell ref="D58:D59"/>
    <mergeCell ref="E58:E59"/>
    <mergeCell ref="F58:F59"/>
    <mergeCell ref="I58:I59"/>
    <mergeCell ref="L58:L59"/>
    <mergeCell ref="D192:D193"/>
    <mergeCell ref="E192:E193"/>
    <mergeCell ref="F192:F193"/>
    <mergeCell ref="G192:G193"/>
    <mergeCell ref="D186:D187"/>
    <mergeCell ref="E186:E187"/>
    <mergeCell ref="F186:F187"/>
    <mergeCell ref="G186:G187"/>
    <mergeCell ref="I186:I187"/>
    <mergeCell ref="L186:L187"/>
    <mergeCell ref="B188:B189"/>
    <mergeCell ref="C188:C189"/>
    <mergeCell ref="D188:D189"/>
    <mergeCell ref="E188:E189"/>
    <mergeCell ref="F188:F189"/>
    <mergeCell ref="L188:L189"/>
    <mergeCell ref="I192:I193"/>
    <mergeCell ref="B180:L180"/>
    <mergeCell ref="B181:C183"/>
    <mergeCell ref="D181:D183"/>
    <mergeCell ref="E181:E183"/>
    <mergeCell ref="F181:F183"/>
    <mergeCell ref="G181:K181"/>
    <mergeCell ref="G188:G189"/>
    <mergeCell ref="B217:C217"/>
    <mergeCell ref="B196:C197"/>
    <mergeCell ref="D196:D197"/>
    <mergeCell ref="E196:E197"/>
    <mergeCell ref="F196:F197"/>
    <mergeCell ref="G196:G197"/>
    <mergeCell ref="H196:H197"/>
    <mergeCell ref="I196:I197"/>
    <mergeCell ref="J196:J197"/>
    <mergeCell ref="K196:K197"/>
    <mergeCell ref="L196:L197"/>
    <mergeCell ref="K186:K187"/>
    <mergeCell ref="I194:I195"/>
    <mergeCell ref="L194:L195"/>
    <mergeCell ref="B184:B185"/>
    <mergeCell ref="B190:B191"/>
    <mergeCell ref="C190:C191"/>
    <mergeCell ref="D190:D191"/>
    <mergeCell ref="E190:E191"/>
    <mergeCell ref="F190:F191"/>
    <mergeCell ref="G190:G191"/>
    <mergeCell ref="I190:I191"/>
    <mergeCell ref="L190:L191"/>
    <mergeCell ref="B192:B193"/>
    <mergeCell ref="C192:C193"/>
    <mergeCell ref="C184:C185"/>
    <mergeCell ref="D184:D185"/>
    <mergeCell ref="E184:E185"/>
    <mergeCell ref="F184:F185"/>
    <mergeCell ref="G184:G185"/>
    <mergeCell ref="I184:I185"/>
    <mergeCell ref="L184:L185"/>
    <mergeCell ref="B186:B187"/>
    <mergeCell ref="C186:C187"/>
    <mergeCell ref="G168:K168"/>
    <mergeCell ref="L171:L172"/>
    <mergeCell ref="E171:E172"/>
    <mergeCell ref="F171:F172"/>
    <mergeCell ref="G171:G172"/>
    <mergeCell ref="I171:I172"/>
    <mergeCell ref="L192:L193"/>
    <mergeCell ref="B194:B195"/>
    <mergeCell ref="C194:C195"/>
    <mergeCell ref="D194:D195"/>
    <mergeCell ref="E194:E195"/>
    <mergeCell ref="F194:F195"/>
    <mergeCell ref="G194:G195"/>
    <mergeCell ref="K182:K183"/>
    <mergeCell ref="K184:K185"/>
    <mergeCell ref="B171:B172"/>
    <mergeCell ref="K188:K189"/>
    <mergeCell ref="K190:K191"/>
    <mergeCell ref="K192:K193"/>
    <mergeCell ref="K194:K195"/>
    <mergeCell ref="L181:L182"/>
    <mergeCell ref="G182:G183"/>
    <mergeCell ref="H182:H183"/>
    <mergeCell ref="B28:B29"/>
    <mergeCell ref="C28:C29"/>
    <mergeCell ref="D28:D29"/>
    <mergeCell ref="E28:E29"/>
    <mergeCell ref="F28:F29"/>
    <mergeCell ref="G28:G29"/>
    <mergeCell ref="I28:I29"/>
    <mergeCell ref="L28:L29"/>
    <mergeCell ref="G94:G95"/>
    <mergeCell ref="I94:I95"/>
    <mergeCell ref="F141:F142"/>
    <mergeCell ref="G141:G142"/>
    <mergeCell ref="H141:H142"/>
    <mergeCell ref="G106:G107"/>
    <mergeCell ref="H98:H99"/>
    <mergeCell ref="H169:H170"/>
    <mergeCell ref="F152:F153"/>
    <mergeCell ref="B150:B151"/>
    <mergeCell ref="C150:C151"/>
    <mergeCell ref="D150:D151"/>
    <mergeCell ref="E152:E153"/>
    <mergeCell ref="C78:C79"/>
    <mergeCell ref="B72:B73"/>
    <mergeCell ref="D160:D161"/>
    <mergeCell ref="G70:G71"/>
    <mergeCell ref="L139:L140"/>
    <mergeCell ref="B167:L167"/>
    <mergeCell ref="L168:L169"/>
    <mergeCell ref="H104:H105"/>
    <mergeCell ref="I110:I111"/>
    <mergeCell ref="L110:L111"/>
    <mergeCell ref="B54:B55"/>
    <mergeCell ref="D213:D214"/>
    <mergeCell ref="E213:E214"/>
    <mergeCell ref="F213:F214"/>
    <mergeCell ref="G213:G214"/>
    <mergeCell ref="H213:H214"/>
    <mergeCell ref="I213:I214"/>
    <mergeCell ref="J213:J214"/>
    <mergeCell ref="K213:K214"/>
    <mergeCell ref="L213:L214"/>
    <mergeCell ref="B30:B31"/>
    <mergeCell ref="C30:C31"/>
    <mergeCell ref="D30:D31"/>
    <mergeCell ref="E30:E31"/>
    <mergeCell ref="F30:F31"/>
    <mergeCell ref="G30:G31"/>
    <mergeCell ref="I30:I31"/>
    <mergeCell ref="L30:L31"/>
    <mergeCell ref="B94:B95"/>
    <mergeCell ref="C94:C95"/>
    <mergeCell ref="D94:D95"/>
    <mergeCell ref="L88:L89"/>
    <mergeCell ref="B52:B53"/>
    <mergeCell ref="C52:C53"/>
    <mergeCell ref="D171:D172"/>
    <mergeCell ref="I146:I147"/>
    <mergeCell ref="K146:K147"/>
    <mergeCell ref="J126:J127"/>
    <mergeCell ref="I70:I71"/>
    <mergeCell ref="I72:I73"/>
    <mergeCell ref="I182:I183"/>
    <mergeCell ref="J182:J183"/>
    <mergeCell ref="B139:B140"/>
    <mergeCell ref="W218:W219"/>
    <mergeCell ref="C128:C129"/>
    <mergeCell ref="D128:D129"/>
    <mergeCell ref="E128:E129"/>
    <mergeCell ref="F128:F129"/>
    <mergeCell ref="G128:G129"/>
    <mergeCell ref="I128:I129"/>
    <mergeCell ref="K150:K151"/>
    <mergeCell ref="L150:L151"/>
    <mergeCell ref="D148:D149"/>
    <mergeCell ref="G130:G131"/>
    <mergeCell ref="I130:I131"/>
    <mergeCell ref="L130:L131"/>
    <mergeCell ref="C148:C149"/>
    <mergeCell ref="D211:D212"/>
    <mergeCell ref="G211:G212"/>
    <mergeCell ref="K211:K212"/>
    <mergeCell ref="I207:I208"/>
    <mergeCell ref="H215:H216"/>
    <mergeCell ref="H218:H219"/>
    <mergeCell ref="J177:J178"/>
    <mergeCell ref="K177:K178"/>
    <mergeCell ref="B177:C178"/>
    <mergeCell ref="D177:D178"/>
    <mergeCell ref="I177:I178"/>
    <mergeCell ref="L177:L178"/>
    <mergeCell ref="F205:F206"/>
    <mergeCell ref="E207:E208"/>
    <mergeCell ref="E209:E210"/>
    <mergeCell ref="F207:F208"/>
    <mergeCell ref="B141:C142"/>
    <mergeCell ref="I188:I189"/>
    <mergeCell ref="G96:G97"/>
    <mergeCell ref="I96:I97"/>
    <mergeCell ref="J96:J97"/>
    <mergeCell ref="E110:E111"/>
    <mergeCell ref="F110:F111"/>
    <mergeCell ref="G110:G111"/>
    <mergeCell ref="G44:G45"/>
    <mergeCell ref="H40:H41"/>
    <mergeCell ref="I98:I99"/>
    <mergeCell ref="B145:C147"/>
    <mergeCell ref="D145:D147"/>
    <mergeCell ref="G145:K145"/>
    <mergeCell ref="I139:I140"/>
    <mergeCell ref="J139:J140"/>
    <mergeCell ref="C96:C97"/>
    <mergeCell ref="D96:D97"/>
    <mergeCell ref="E96:E97"/>
    <mergeCell ref="H117:H118"/>
    <mergeCell ref="H120:H121"/>
    <mergeCell ref="H106:H107"/>
    <mergeCell ref="I106:I107"/>
    <mergeCell ref="I112:I113"/>
    <mergeCell ref="H146:H147"/>
    <mergeCell ref="B112:B113"/>
    <mergeCell ref="C139:C140"/>
    <mergeCell ref="D139:D140"/>
    <mergeCell ref="E139:E140"/>
    <mergeCell ref="F52:F53"/>
    <mergeCell ref="I52:I53"/>
    <mergeCell ref="L52:L53"/>
    <mergeCell ref="B69:C71"/>
    <mergeCell ref="I80:I81"/>
    <mergeCell ref="D69:D71"/>
    <mergeCell ref="B64:C65"/>
    <mergeCell ref="D64:D65"/>
    <mergeCell ref="D74:D75"/>
    <mergeCell ref="F64:F65"/>
    <mergeCell ref="D48:D49"/>
    <mergeCell ref="G76:G77"/>
    <mergeCell ref="L46:L47"/>
    <mergeCell ref="F72:F73"/>
    <mergeCell ref="E72:E73"/>
    <mergeCell ref="E76:E77"/>
    <mergeCell ref="F76:F77"/>
    <mergeCell ref="E78:E79"/>
    <mergeCell ref="G64:G65"/>
    <mergeCell ref="G69:K69"/>
    <mergeCell ref="G74:G75"/>
    <mergeCell ref="I78:I79"/>
    <mergeCell ref="F74:F75"/>
    <mergeCell ref="C54:C55"/>
    <mergeCell ref="D54:D55"/>
    <mergeCell ref="E54:E55"/>
    <mergeCell ref="F54:F55"/>
    <mergeCell ref="I54:I55"/>
    <mergeCell ref="L54:L55"/>
    <mergeCell ref="F69:F71"/>
    <mergeCell ref="I64:I65"/>
    <mergeCell ref="D50:D51"/>
    <mergeCell ref="E34:E35"/>
    <mergeCell ref="F34:F35"/>
    <mergeCell ref="D78:D79"/>
    <mergeCell ref="G78:G79"/>
    <mergeCell ref="J64:J65"/>
    <mergeCell ref="H70:H71"/>
    <mergeCell ref="I42:I43"/>
    <mergeCell ref="IR34:IR36"/>
    <mergeCell ref="IS34:IS36"/>
    <mergeCell ref="IT34:IT36"/>
    <mergeCell ref="IU34:IU36"/>
    <mergeCell ref="IV34:IV36"/>
    <mergeCell ref="II34:II36"/>
    <mergeCell ref="IJ34:IJ36"/>
    <mergeCell ref="IK34:IK36"/>
    <mergeCell ref="IL34:IL36"/>
    <mergeCell ref="IM34:IM36"/>
    <mergeCell ref="IN34:IN36"/>
    <mergeCell ref="HU34:HU36"/>
    <mergeCell ref="HV34:HV36"/>
    <mergeCell ref="IO34:IO36"/>
    <mergeCell ref="IP34:IP36"/>
    <mergeCell ref="IQ34:IQ36"/>
    <mergeCell ref="HZ34:HZ36"/>
    <mergeCell ref="IA34:IA36"/>
    <mergeCell ref="IB34:IB36"/>
    <mergeCell ref="IC34:IC36"/>
    <mergeCell ref="ID34:ID36"/>
    <mergeCell ref="IE34:IE36"/>
    <mergeCell ref="IF34:IF36"/>
    <mergeCell ref="IG34:IG36"/>
    <mergeCell ref="IH34:IH36"/>
    <mergeCell ref="GR34:GR36"/>
    <mergeCell ref="GS34:GS36"/>
    <mergeCell ref="GT34:GT36"/>
    <mergeCell ref="GU34:GU36"/>
    <mergeCell ref="GV34:GV36"/>
    <mergeCell ref="GP34:GP36"/>
    <mergeCell ref="GQ34:GQ36"/>
    <mergeCell ref="GW34:GW36"/>
    <mergeCell ref="GX34:GX36"/>
    <mergeCell ref="HW34:HW36"/>
    <mergeCell ref="HX34:HX36"/>
    <mergeCell ref="HY34:HY36"/>
    <mergeCell ref="HI34:HI36"/>
    <mergeCell ref="HJ34:HJ36"/>
    <mergeCell ref="HK34:HK36"/>
    <mergeCell ref="HL34:HL36"/>
    <mergeCell ref="HM34:HM36"/>
    <mergeCell ref="HN34:HN36"/>
    <mergeCell ref="HO34:HO36"/>
    <mergeCell ref="HP34:HP36"/>
    <mergeCell ref="GG34:GG36"/>
    <mergeCell ref="GH34:GH36"/>
    <mergeCell ref="GI34:GI36"/>
    <mergeCell ref="GJ34:GJ36"/>
    <mergeCell ref="GK34:GK36"/>
    <mergeCell ref="GL34:GL36"/>
    <mergeCell ref="GM34:GM36"/>
    <mergeCell ref="GN34:GN36"/>
    <mergeCell ref="GO34:GO36"/>
    <mergeCell ref="HQ34:HQ36"/>
    <mergeCell ref="HR34:HR36"/>
    <mergeCell ref="HS34:HS36"/>
    <mergeCell ref="HT34:HT36"/>
    <mergeCell ref="FX34:FX36"/>
    <mergeCell ref="FY34:FY36"/>
    <mergeCell ref="FZ34:FZ36"/>
    <mergeCell ref="GA34:GA36"/>
    <mergeCell ref="GB34:GB36"/>
    <mergeCell ref="GC34:GC36"/>
    <mergeCell ref="GD34:GD36"/>
    <mergeCell ref="GE34:GE36"/>
    <mergeCell ref="GF34:GF36"/>
    <mergeCell ref="HH34:HH36"/>
    <mergeCell ref="GY34:GY36"/>
    <mergeCell ref="GZ34:GZ36"/>
    <mergeCell ref="HA34:HA36"/>
    <mergeCell ref="HB34:HB36"/>
    <mergeCell ref="HC34:HC36"/>
    <mergeCell ref="HD34:HD36"/>
    <mergeCell ref="HE34:HE36"/>
    <mergeCell ref="HF34:HF36"/>
    <mergeCell ref="HG34:HG36"/>
    <mergeCell ref="FO34:FO36"/>
    <mergeCell ref="FP34:FP36"/>
    <mergeCell ref="FQ34:FQ36"/>
    <mergeCell ref="FR34:FR36"/>
    <mergeCell ref="FS34:FS36"/>
    <mergeCell ref="FT34:FT36"/>
    <mergeCell ref="FU34:FU36"/>
    <mergeCell ref="FV34:FV36"/>
    <mergeCell ref="FW34:FW36"/>
    <mergeCell ref="FF34:FF36"/>
    <mergeCell ref="FG34:FG36"/>
    <mergeCell ref="FH34:FH36"/>
    <mergeCell ref="FI34:FI36"/>
    <mergeCell ref="FJ34:FJ36"/>
    <mergeCell ref="FK34:FK36"/>
    <mergeCell ref="FL34:FL36"/>
    <mergeCell ref="FM34:FM36"/>
    <mergeCell ref="FN34:FN36"/>
    <mergeCell ref="EW34:EW36"/>
    <mergeCell ref="EX34:EX36"/>
    <mergeCell ref="EY34:EY36"/>
    <mergeCell ref="EZ34:EZ36"/>
    <mergeCell ref="FA34:FA36"/>
    <mergeCell ref="FB34:FB36"/>
    <mergeCell ref="FC34:FC36"/>
    <mergeCell ref="FD34:FD36"/>
    <mergeCell ref="FE34:FE36"/>
    <mergeCell ref="EN34:EN36"/>
    <mergeCell ref="EO34:EO36"/>
    <mergeCell ref="EP34:EP36"/>
    <mergeCell ref="EQ34:EQ36"/>
    <mergeCell ref="ER34:ER36"/>
    <mergeCell ref="ES34:ES36"/>
    <mergeCell ref="ET34:ET36"/>
    <mergeCell ref="EU34:EU36"/>
    <mergeCell ref="EV34:EV36"/>
    <mergeCell ref="EE34:EE36"/>
    <mergeCell ref="EF34:EF36"/>
    <mergeCell ref="EG34:EG36"/>
    <mergeCell ref="EH34:EH36"/>
    <mergeCell ref="EI34:EI36"/>
    <mergeCell ref="EJ34:EJ36"/>
    <mergeCell ref="EK34:EK36"/>
    <mergeCell ref="EL34:EL36"/>
    <mergeCell ref="EM34:EM36"/>
    <mergeCell ref="DV34:DV36"/>
    <mergeCell ref="DW34:DW36"/>
    <mergeCell ref="DX34:DX36"/>
    <mergeCell ref="DY34:DY36"/>
    <mergeCell ref="DZ34:DZ36"/>
    <mergeCell ref="EA34:EA36"/>
    <mergeCell ref="DH34:DH36"/>
    <mergeCell ref="DI34:DI36"/>
    <mergeCell ref="EB34:EB36"/>
    <mergeCell ref="EC34:EC36"/>
    <mergeCell ref="ED34:ED36"/>
    <mergeCell ref="DM34:DM36"/>
    <mergeCell ref="DN34:DN36"/>
    <mergeCell ref="DO34:DO36"/>
    <mergeCell ref="DP34:DP36"/>
    <mergeCell ref="DQ34:DQ36"/>
    <mergeCell ref="DR34:DR36"/>
    <mergeCell ref="DS34:DS36"/>
    <mergeCell ref="DT34:DT36"/>
    <mergeCell ref="DU34:DU36"/>
    <mergeCell ref="CE34:CE36"/>
    <mergeCell ref="CF34:CF36"/>
    <mergeCell ref="CG34:CG36"/>
    <mergeCell ref="CH34:CH36"/>
    <mergeCell ref="CI34:CI36"/>
    <mergeCell ref="CC34:CC36"/>
    <mergeCell ref="CD34:CD36"/>
    <mergeCell ref="CJ34:CJ36"/>
    <mergeCell ref="CK34:CK36"/>
    <mergeCell ref="DJ34:DJ36"/>
    <mergeCell ref="DK34:DK36"/>
    <mergeCell ref="DL34:DL36"/>
    <mergeCell ref="CV34:CV36"/>
    <mergeCell ref="CW34:CW36"/>
    <mergeCell ref="CX34:CX36"/>
    <mergeCell ref="CY34:CY36"/>
    <mergeCell ref="CZ34:CZ36"/>
    <mergeCell ref="DA34:DA36"/>
    <mergeCell ref="DB34:DB36"/>
    <mergeCell ref="DC34:DC36"/>
    <mergeCell ref="BT34:BT36"/>
    <mergeCell ref="BU34:BU36"/>
    <mergeCell ref="BV34:BV36"/>
    <mergeCell ref="BW34:BW36"/>
    <mergeCell ref="BX34:BX36"/>
    <mergeCell ref="BY34:BY36"/>
    <mergeCell ref="BZ34:BZ36"/>
    <mergeCell ref="CA34:CA36"/>
    <mergeCell ref="CB34:CB36"/>
    <mergeCell ref="DD34:DD36"/>
    <mergeCell ref="DE34:DE36"/>
    <mergeCell ref="DF34:DF36"/>
    <mergeCell ref="DG34:DG36"/>
    <mergeCell ref="BK34:BK36"/>
    <mergeCell ref="BL34:BL36"/>
    <mergeCell ref="BM34:BM36"/>
    <mergeCell ref="BN34:BN36"/>
    <mergeCell ref="BO34:BO36"/>
    <mergeCell ref="BP34:BP36"/>
    <mergeCell ref="BQ34:BQ36"/>
    <mergeCell ref="BR34:BR36"/>
    <mergeCell ref="BS34:BS36"/>
    <mergeCell ref="CU34:CU36"/>
    <mergeCell ref="CL34:CL36"/>
    <mergeCell ref="CM34:CM36"/>
    <mergeCell ref="CN34:CN36"/>
    <mergeCell ref="CO34:CO36"/>
    <mergeCell ref="CP34:CP36"/>
    <mergeCell ref="CQ34:CQ36"/>
    <mergeCell ref="CR34:CR36"/>
    <mergeCell ref="CS34:CS36"/>
    <mergeCell ref="CT34:CT36"/>
    <mergeCell ref="BB34:BB36"/>
    <mergeCell ref="BC34:BC36"/>
    <mergeCell ref="BD34:BD36"/>
    <mergeCell ref="BE34:BE36"/>
    <mergeCell ref="BF34:BF36"/>
    <mergeCell ref="BG34:BG36"/>
    <mergeCell ref="BH34:BH36"/>
    <mergeCell ref="BI34:BI36"/>
    <mergeCell ref="BJ34:BJ36"/>
    <mergeCell ref="AS34:AS36"/>
    <mergeCell ref="AT34:AT36"/>
    <mergeCell ref="AU34:AU36"/>
    <mergeCell ref="AV34:AV36"/>
    <mergeCell ref="AA34:AA36"/>
    <mergeCell ref="AB34:AB36"/>
    <mergeCell ref="AC34:AC36"/>
    <mergeCell ref="AD34:AD36"/>
    <mergeCell ref="AW34:AW36"/>
    <mergeCell ref="AX34:AX36"/>
    <mergeCell ref="AY34:AY36"/>
    <mergeCell ref="AZ34:AZ36"/>
    <mergeCell ref="BA34:BA36"/>
    <mergeCell ref="AJ34:AJ36"/>
    <mergeCell ref="AK34:AK36"/>
    <mergeCell ref="AL34:AL36"/>
    <mergeCell ref="AM34:AM36"/>
    <mergeCell ref="AN34:AN36"/>
    <mergeCell ref="AO34:AO36"/>
    <mergeCell ref="AP34:AP36"/>
    <mergeCell ref="AQ34:AQ36"/>
    <mergeCell ref="AR34:AR36"/>
    <mergeCell ref="L20:L21"/>
    <mergeCell ref="E12:E13"/>
    <mergeCell ref="F12:F13"/>
    <mergeCell ref="E39:E41"/>
    <mergeCell ref="F39:F41"/>
    <mergeCell ref="I14:I15"/>
    <mergeCell ref="G42:G43"/>
    <mergeCell ref="E20:E21"/>
    <mergeCell ref="F20:F21"/>
    <mergeCell ref="G20:G21"/>
    <mergeCell ref="I20:I21"/>
    <mergeCell ref="AE34:AE36"/>
    <mergeCell ref="AF34:AF36"/>
    <mergeCell ref="AG34:AG36"/>
    <mergeCell ref="AH34:AH36"/>
    <mergeCell ref="AI34:AI36"/>
    <mergeCell ref="R34:R36"/>
    <mergeCell ref="S34:S36"/>
    <mergeCell ref="U34:U36"/>
    <mergeCell ref="V34:V36"/>
    <mergeCell ref="W34:W36"/>
    <mergeCell ref="X34:X36"/>
    <mergeCell ref="Y34:Y36"/>
    <mergeCell ref="Z34:Z36"/>
    <mergeCell ref="E32:E33"/>
    <mergeCell ref="F32:F33"/>
    <mergeCell ref="G32:G33"/>
    <mergeCell ref="I32:I33"/>
    <mergeCell ref="L32:L33"/>
    <mergeCell ref="I18:I19"/>
    <mergeCell ref="E42:E43"/>
    <mergeCell ref="M34:M36"/>
    <mergeCell ref="N34:N36"/>
    <mergeCell ref="O34:O36"/>
    <mergeCell ref="P34:P36"/>
    <mergeCell ref="Q34:Q36"/>
    <mergeCell ref="J48:J49"/>
    <mergeCell ref="L48:L49"/>
    <mergeCell ref="I46:I47"/>
    <mergeCell ref="I48:I49"/>
    <mergeCell ref="J40:J41"/>
    <mergeCell ref="L42:L43"/>
    <mergeCell ref="H34:H35"/>
    <mergeCell ref="I44:I45"/>
    <mergeCell ref="L44:L45"/>
    <mergeCell ref="J34:J35"/>
    <mergeCell ref="B32:B33"/>
    <mergeCell ref="C32:C33"/>
    <mergeCell ref="D32:D33"/>
    <mergeCell ref="B42:B43"/>
    <mergeCell ref="E46:E47"/>
    <mergeCell ref="F46:F47"/>
    <mergeCell ref="F42:F43"/>
    <mergeCell ref="B14:B15"/>
    <mergeCell ref="E14:E15"/>
    <mergeCell ref="F14:F15"/>
    <mergeCell ref="G14:G15"/>
    <mergeCell ref="D14:D15"/>
    <mergeCell ref="G34:G35"/>
    <mergeCell ref="B46:B47"/>
    <mergeCell ref="C46:C47"/>
    <mergeCell ref="D46:D47"/>
    <mergeCell ref="B76:B77"/>
    <mergeCell ref="C14:C15"/>
    <mergeCell ref="B98:C99"/>
    <mergeCell ref="F98:F99"/>
    <mergeCell ref="E48:E49"/>
    <mergeCell ref="F48:F49"/>
    <mergeCell ref="F78:F79"/>
    <mergeCell ref="E80:E81"/>
    <mergeCell ref="F80:F81"/>
    <mergeCell ref="C42:C43"/>
    <mergeCell ref="D42:D43"/>
    <mergeCell ref="B48:B49"/>
    <mergeCell ref="C72:C73"/>
    <mergeCell ref="D72:D73"/>
    <mergeCell ref="B74:B75"/>
    <mergeCell ref="D76:D77"/>
    <mergeCell ref="D44:D45"/>
    <mergeCell ref="E44:E45"/>
    <mergeCell ref="F44:F45"/>
    <mergeCell ref="B20:B21"/>
    <mergeCell ref="C20:C21"/>
    <mergeCell ref="D20:D21"/>
    <mergeCell ref="C48:C49"/>
    <mergeCell ref="B218:C219"/>
    <mergeCell ref="D218:D219"/>
    <mergeCell ref="G218:G219"/>
    <mergeCell ref="K218:K219"/>
    <mergeCell ref="I205:I206"/>
    <mergeCell ref="B164:C165"/>
    <mergeCell ref="D164:D165"/>
    <mergeCell ref="G209:G210"/>
    <mergeCell ref="K209:K210"/>
    <mergeCell ref="B200:L201"/>
    <mergeCell ref="B202:C204"/>
    <mergeCell ref="D202:D204"/>
    <mergeCell ref="G202:L202"/>
    <mergeCell ref="G203:G204"/>
    <mergeCell ref="K203:K204"/>
    <mergeCell ref="L207:L208"/>
    <mergeCell ref="L209:L210"/>
    <mergeCell ref="L203:L204"/>
    <mergeCell ref="B205:C206"/>
    <mergeCell ref="D205:D206"/>
    <mergeCell ref="G205:G206"/>
    <mergeCell ref="F209:F210"/>
    <mergeCell ref="E205:E206"/>
    <mergeCell ref="J218:J219"/>
    <mergeCell ref="I218:I219"/>
    <mergeCell ref="E175:E176"/>
    <mergeCell ref="F175:F176"/>
    <mergeCell ref="G175:G176"/>
    <mergeCell ref="L173:L174"/>
    <mergeCell ref="L205:L206"/>
    <mergeCell ref="F168:F170"/>
    <mergeCell ref="B213:C214"/>
    <mergeCell ref="C228:L228"/>
    <mergeCell ref="C226:L226"/>
    <mergeCell ref="C227:L227"/>
    <mergeCell ref="L218:L219"/>
    <mergeCell ref="B215:C216"/>
    <mergeCell ref="D215:D216"/>
    <mergeCell ref="G215:G216"/>
    <mergeCell ref="K215:K216"/>
    <mergeCell ref="L215:L216"/>
    <mergeCell ref="L211:L212"/>
    <mergeCell ref="B207:C208"/>
    <mergeCell ref="D207:D208"/>
    <mergeCell ref="G207:G208"/>
    <mergeCell ref="K207:K208"/>
    <mergeCell ref="B209:C210"/>
    <mergeCell ref="D209:D210"/>
    <mergeCell ref="E202:E204"/>
    <mergeCell ref="F202:F204"/>
    <mergeCell ref="C221:L221"/>
    <mergeCell ref="B211:C212"/>
    <mergeCell ref="K205:K206"/>
    <mergeCell ref="H203:H204"/>
    <mergeCell ref="H205:H206"/>
    <mergeCell ref="H207:H208"/>
    <mergeCell ref="H209:H210"/>
    <mergeCell ref="H211:H212"/>
    <mergeCell ref="F215:F216"/>
    <mergeCell ref="E211:E212"/>
    <mergeCell ref="E215:E216"/>
    <mergeCell ref="E218:E219"/>
    <mergeCell ref="F218:F219"/>
    <mergeCell ref="F211:F212"/>
    <mergeCell ref="C222:L222"/>
    <mergeCell ref="C223:L223"/>
    <mergeCell ref="C224:L224"/>
    <mergeCell ref="C225:L225"/>
    <mergeCell ref="B2:L2"/>
    <mergeCell ref="B3:L3"/>
    <mergeCell ref="B4:L4"/>
    <mergeCell ref="B5:L5"/>
    <mergeCell ref="B6:L6"/>
    <mergeCell ref="B39:C41"/>
    <mergeCell ref="D39:D41"/>
    <mergeCell ref="G39:K39"/>
    <mergeCell ref="L39:L40"/>
    <mergeCell ref="G40:G41"/>
    <mergeCell ref="I40:I41"/>
    <mergeCell ref="B7:L7"/>
    <mergeCell ref="B38:L38"/>
    <mergeCell ref="L12:L13"/>
    <mergeCell ref="B34:C35"/>
    <mergeCell ref="D34:D35"/>
    <mergeCell ref="I34:I35"/>
    <mergeCell ref="G12:G13"/>
    <mergeCell ref="I12:I13"/>
    <mergeCell ref="G18:G19"/>
    <mergeCell ref="H177:H178"/>
    <mergeCell ref="B168:C170"/>
    <mergeCell ref="L18:L19"/>
    <mergeCell ref="L14:L15"/>
    <mergeCell ref="L80:L81"/>
    <mergeCell ref="B80:B81"/>
    <mergeCell ref="F60:F61"/>
    <mergeCell ref="I60:I61"/>
    <mergeCell ref="T106:T107"/>
    <mergeCell ref="S106:S107"/>
    <mergeCell ref="D120:D121"/>
    <mergeCell ref="G120:G121"/>
    <mergeCell ref="B117:C118"/>
    <mergeCell ref="D117:D118"/>
    <mergeCell ref="E145:E147"/>
    <mergeCell ref="F145:F147"/>
    <mergeCell ref="B148:B149"/>
    <mergeCell ref="E112:E113"/>
    <mergeCell ref="F112:F113"/>
    <mergeCell ref="L112:L113"/>
    <mergeCell ref="L145:L146"/>
    <mergeCell ref="G146:G147"/>
    <mergeCell ref="B135:L135"/>
    <mergeCell ref="B136:C138"/>
    <mergeCell ref="D136:D138"/>
    <mergeCell ref="E136:E138"/>
    <mergeCell ref="F136:F138"/>
    <mergeCell ref="L132:L133"/>
    <mergeCell ref="L114:L115"/>
    <mergeCell ref="D106:D107"/>
    <mergeCell ref="B106:B107"/>
    <mergeCell ref="F106:F107"/>
    <mergeCell ref="B120:C121"/>
    <mergeCell ref="B130:B131"/>
    <mergeCell ref="C130:C131"/>
    <mergeCell ref="D130:D131"/>
    <mergeCell ref="E130:E131"/>
    <mergeCell ref="K148:K149"/>
    <mergeCell ref="H148:H149"/>
    <mergeCell ref="F139:F140"/>
    <mergeCell ref="D168:D170"/>
    <mergeCell ref="E168:E170"/>
    <mergeCell ref="L152:L153"/>
    <mergeCell ref="B156:B157"/>
    <mergeCell ref="C156:C157"/>
    <mergeCell ref="D156:D157"/>
    <mergeCell ref="E156:E157"/>
    <mergeCell ref="F156:F157"/>
    <mergeCell ref="G156:G157"/>
    <mergeCell ref="I164:I165"/>
    <mergeCell ref="B110:B111"/>
    <mergeCell ref="C110:C111"/>
    <mergeCell ref="D110:D111"/>
    <mergeCell ref="J169:J170"/>
    <mergeCell ref="H164:H165"/>
    <mergeCell ref="C112:C113"/>
    <mergeCell ref="D112:D113"/>
    <mergeCell ref="G112:G113"/>
    <mergeCell ref="F150:F151"/>
    <mergeCell ref="E160:E161"/>
    <mergeCell ref="F160:F161"/>
    <mergeCell ref="E150:E151"/>
    <mergeCell ref="J132:J133"/>
    <mergeCell ref="G160:G161"/>
    <mergeCell ref="B160:C161"/>
    <mergeCell ref="I152:I153"/>
    <mergeCell ref="K152:K153"/>
    <mergeCell ref="B144:L144"/>
    <mergeCell ref="L128:L129"/>
    <mergeCell ref="E141:E142"/>
    <mergeCell ref="H160:H161"/>
    <mergeCell ref="G150:G151"/>
    <mergeCell ref="G164:G165"/>
    <mergeCell ref="J146:J147"/>
    <mergeCell ref="I141:I142"/>
    <mergeCell ref="J141:J142"/>
    <mergeCell ref="L141:L142"/>
    <mergeCell ref="I137:I138"/>
    <mergeCell ref="J137:J138"/>
    <mergeCell ref="K160:K161"/>
    <mergeCell ref="E125:E127"/>
    <mergeCell ref="F125:F127"/>
    <mergeCell ref="I150:I151"/>
    <mergeCell ref="G139:G140"/>
    <mergeCell ref="B1:L1"/>
    <mergeCell ref="B8:L8"/>
    <mergeCell ref="B9:C11"/>
    <mergeCell ref="D9:D11"/>
    <mergeCell ref="G9:K9"/>
    <mergeCell ref="L9:L10"/>
    <mergeCell ref="G10:G11"/>
    <mergeCell ref="I10:I11"/>
    <mergeCell ref="B12:B13"/>
    <mergeCell ref="C12:C13"/>
    <mergeCell ref="D12:D13"/>
    <mergeCell ref="E64:E65"/>
    <mergeCell ref="E74:E75"/>
    <mergeCell ref="J70:J71"/>
    <mergeCell ref="L64:L65"/>
    <mergeCell ref="B68:L68"/>
    <mergeCell ref="L69:L70"/>
    <mergeCell ref="B18:B19"/>
    <mergeCell ref="C114:C115"/>
    <mergeCell ref="C92:C93"/>
    <mergeCell ref="C18:C19"/>
    <mergeCell ref="D18:D19"/>
    <mergeCell ref="E18:E19"/>
    <mergeCell ref="F18:F19"/>
    <mergeCell ref="B44:B45"/>
    <mergeCell ref="C44:C45"/>
    <mergeCell ref="F9:F11"/>
    <mergeCell ref="C74:C75"/>
    <mergeCell ref="L72:L73"/>
    <mergeCell ref="H10:H11"/>
    <mergeCell ref="E9:E11"/>
    <mergeCell ref="I74:I75"/>
    <mergeCell ref="J10:J11"/>
    <mergeCell ref="E60:E61"/>
    <mergeCell ref="J205:J206"/>
    <mergeCell ref="J207:J208"/>
    <mergeCell ref="J209:J210"/>
    <mergeCell ref="B16:B17"/>
    <mergeCell ref="C16:C17"/>
    <mergeCell ref="D16:D17"/>
    <mergeCell ref="E16:E17"/>
    <mergeCell ref="F16:F17"/>
    <mergeCell ref="G16:G17"/>
    <mergeCell ref="I16:I17"/>
    <mergeCell ref="L16:L17"/>
    <mergeCell ref="B90:B91"/>
    <mergeCell ref="C90:C91"/>
    <mergeCell ref="D90:D91"/>
    <mergeCell ref="E90:E91"/>
    <mergeCell ref="G90:G91"/>
    <mergeCell ref="I90:I91"/>
    <mergeCell ref="L90:L91"/>
    <mergeCell ref="J211:J212"/>
    <mergeCell ref="J215:J216"/>
    <mergeCell ref="L103:L104"/>
    <mergeCell ref="G104:G105"/>
    <mergeCell ref="L98:L99"/>
    <mergeCell ref="I120:I121"/>
    <mergeCell ref="I148:I149"/>
    <mergeCell ref="G148:G149"/>
    <mergeCell ref="B119:L119"/>
    <mergeCell ref="B102:L102"/>
    <mergeCell ref="I209:I210"/>
    <mergeCell ref="I211:I212"/>
    <mergeCell ref="I215:I216"/>
    <mergeCell ref="E120:E121"/>
    <mergeCell ref="I203:I204"/>
    <mergeCell ref="E164:E165"/>
    <mergeCell ref="F164:F165"/>
    <mergeCell ref="E177:E178"/>
    <mergeCell ref="F177:F178"/>
    <mergeCell ref="G177:G178"/>
    <mergeCell ref="J203:J204"/>
    <mergeCell ref="G169:G170"/>
    <mergeCell ref="I169:I170"/>
    <mergeCell ref="C171:C172"/>
    <mergeCell ref="C175:C176"/>
    <mergeCell ref="D175:D176"/>
    <mergeCell ref="G136:K136"/>
    <mergeCell ref="L136:L137"/>
    <mergeCell ref="I117:I118"/>
    <mergeCell ref="B175:B176"/>
    <mergeCell ref="J164:J165"/>
    <mergeCell ref="I126:I127"/>
    <mergeCell ref="I175:I176"/>
    <mergeCell ref="L175:L176"/>
    <mergeCell ref="B173:B174"/>
    <mergeCell ref="C173:C174"/>
    <mergeCell ref="D173:D174"/>
    <mergeCell ref="E173:E174"/>
    <mergeCell ref="F173:F174"/>
    <mergeCell ref="G173:G174"/>
    <mergeCell ref="I173:I174"/>
    <mergeCell ref="C82:C83"/>
    <mergeCell ref="D82:D83"/>
    <mergeCell ref="C60:C61"/>
    <mergeCell ref="D60:D61"/>
    <mergeCell ref="L60:L61"/>
    <mergeCell ref="J120:J121"/>
    <mergeCell ref="F120:F121"/>
    <mergeCell ref="E148:E149"/>
    <mergeCell ref="F148:F149"/>
    <mergeCell ref="G84:G85"/>
    <mergeCell ref="F117:F118"/>
    <mergeCell ref="E117:E118"/>
    <mergeCell ref="J98:J99"/>
    <mergeCell ref="G98:G99"/>
    <mergeCell ref="D141:D142"/>
    <mergeCell ref="I88:I89"/>
    <mergeCell ref="J94:J95"/>
    <mergeCell ref="G125:K125"/>
    <mergeCell ref="L125:L126"/>
    <mergeCell ref="G126:G127"/>
    <mergeCell ref="H126:H127"/>
    <mergeCell ref="F130:F131"/>
    <mergeCell ref="B128:B129"/>
    <mergeCell ref="L82:L83"/>
    <mergeCell ref="D84:D85"/>
    <mergeCell ref="D86:D87"/>
    <mergeCell ref="E69:E71"/>
    <mergeCell ref="I76:I77"/>
    <mergeCell ref="D114:D115"/>
    <mergeCell ref="E114:E115"/>
    <mergeCell ref="F114:F115"/>
    <mergeCell ref="G114:G115"/>
    <mergeCell ref="I114:I115"/>
    <mergeCell ref="E92:E93"/>
    <mergeCell ref="F92:F93"/>
    <mergeCell ref="G92:G93"/>
    <mergeCell ref="I92:I93"/>
    <mergeCell ref="L92:L93"/>
    <mergeCell ref="B82:B83"/>
    <mergeCell ref="B92:B93"/>
    <mergeCell ref="D92:D93"/>
    <mergeCell ref="C76:C77"/>
    <mergeCell ref="L78:L79"/>
    <mergeCell ref="L74:L75"/>
    <mergeCell ref="L76:L77"/>
    <mergeCell ref="F103:F105"/>
    <mergeCell ref="C106:C107"/>
    <mergeCell ref="B103:C105"/>
    <mergeCell ref="D98:D99"/>
    <mergeCell ref="G72:G73"/>
    <mergeCell ref="L56:L57"/>
    <mergeCell ref="L160:L161"/>
    <mergeCell ref="I160:I161"/>
    <mergeCell ref="B152:B153"/>
    <mergeCell ref="C152:C153"/>
    <mergeCell ref="B84:B85"/>
    <mergeCell ref="B78:B79"/>
    <mergeCell ref="E86:E87"/>
    <mergeCell ref="G86:G87"/>
    <mergeCell ref="I86:I87"/>
    <mergeCell ref="L86:L87"/>
    <mergeCell ref="B88:B89"/>
    <mergeCell ref="C88:C89"/>
    <mergeCell ref="D88:D89"/>
    <mergeCell ref="G88:G89"/>
    <mergeCell ref="C80:C81"/>
    <mergeCell ref="D80:D81"/>
    <mergeCell ref="G80:G81"/>
    <mergeCell ref="I84:I85"/>
    <mergeCell ref="L84:L85"/>
    <mergeCell ref="E88:E89"/>
    <mergeCell ref="F82:F83"/>
    <mergeCell ref="I156:I157"/>
    <mergeCell ref="K156:K157"/>
    <mergeCell ref="L156:L157"/>
    <mergeCell ref="I104:I105"/>
    <mergeCell ref="G103:K103"/>
    <mergeCell ref="D103:D105"/>
    <mergeCell ref="J104:J105"/>
    <mergeCell ref="E82:E83"/>
    <mergeCell ref="G82:G83"/>
    <mergeCell ref="I82:I83"/>
  </mergeCells>
  <printOptions horizontalCentered="1"/>
  <pageMargins left="0.4330708661417323" right="0.4330708661417323" top="0.35433070866141736" bottom="0.15748031496062992" header="0" footer="0"/>
  <pageSetup firstPageNumber="1" useFirstPageNumber="1" fitToHeight="0" fitToWidth="1" horizontalDpi="600" verticalDpi="600" orientation="landscape" paperSize="9" scale="74" r:id="rId1"/>
  <headerFooter alignWithMargins="0">
    <oddFooter>&amp;R&amp;P</oddFooter>
  </headerFooter>
  <rowBreaks count="6" manualBreakCount="6">
    <brk id="36" max="12" man="1"/>
    <brk id="66" max="12" man="1"/>
    <brk id="101" max="12" man="1"/>
    <brk id="134" max="12" man="1"/>
    <brk id="165" max="12" man="1"/>
    <brk id="197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P200"/>
  <sheetViews>
    <sheetView zoomScale="85" zoomScaleNormal="85" zoomScalePageLayoutView="0" workbookViewId="0" topLeftCell="A109">
      <selection activeCell="D102" sqref="D102:D103"/>
    </sheetView>
  </sheetViews>
  <sheetFormatPr defaultColWidth="9.140625" defaultRowHeight="12.75"/>
  <cols>
    <col min="1" max="1" width="4.28125" style="1" customWidth="1"/>
    <col min="2" max="2" width="59.8515625" style="1" customWidth="1"/>
    <col min="3" max="3" width="18.421875" style="1" customWidth="1"/>
    <col min="4" max="4" width="17.421875" style="1" customWidth="1"/>
    <col min="5" max="5" width="20.7109375" style="1" customWidth="1"/>
    <col min="6" max="6" width="19.28125" style="1" customWidth="1"/>
    <col min="7" max="7" width="23.28125" style="1" customWidth="1"/>
    <col min="8" max="16384" width="9.140625" style="1" customWidth="1"/>
  </cols>
  <sheetData>
    <row r="1" spans="1:7" ht="34.5" customHeight="1">
      <c r="A1" s="786" t="s">
        <v>28</v>
      </c>
      <c r="B1" s="786"/>
      <c r="C1" s="786"/>
      <c r="D1" s="786"/>
      <c r="E1" s="786"/>
      <c r="F1" s="786"/>
      <c r="G1" s="786"/>
    </row>
    <row r="2" spans="1:7" ht="19.5" customHeight="1">
      <c r="A2" s="541"/>
      <c r="B2" s="541"/>
      <c r="C2" s="541"/>
      <c r="D2" s="541"/>
      <c r="E2" s="541"/>
      <c r="F2" s="541"/>
      <c r="G2" s="541"/>
    </row>
    <row r="3" spans="1:7" ht="26.25" customHeight="1">
      <c r="A3" s="787" t="s">
        <v>29</v>
      </c>
      <c r="B3" s="787"/>
      <c r="C3" s="787"/>
      <c r="D3" s="787"/>
      <c r="E3" s="787"/>
      <c r="F3" s="787"/>
      <c r="G3" s="787"/>
    </row>
    <row r="4" spans="1:7" ht="17.25" customHeight="1">
      <c r="A4" s="506"/>
      <c r="B4" s="506"/>
      <c r="C4" s="506"/>
      <c r="D4" s="506"/>
      <c r="E4" s="506"/>
      <c r="F4" s="506"/>
      <c r="G4" s="506"/>
    </row>
    <row r="5" spans="1:7" ht="38.25" customHeight="1">
      <c r="A5" s="544" t="s">
        <v>27</v>
      </c>
      <c r="B5" s="544"/>
      <c r="C5" s="544"/>
      <c r="D5" s="544"/>
      <c r="E5" s="544"/>
      <c r="F5" s="544"/>
      <c r="G5" s="544"/>
    </row>
    <row r="6" spans="1:7" ht="28.5" customHeight="1" thickBot="1">
      <c r="A6" s="545"/>
      <c r="B6" s="545"/>
      <c r="C6" s="545"/>
      <c r="D6" s="545"/>
      <c r="E6" s="545"/>
      <c r="F6" s="545"/>
      <c r="G6" s="545"/>
    </row>
    <row r="7" spans="1:7" s="11" customFormat="1" ht="27.75" customHeight="1" thickBot="1">
      <c r="A7" s="472" t="s">
        <v>40</v>
      </c>
      <c r="B7" s="473"/>
      <c r="C7" s="473"/>
      <c r="D7" s="473"/>
      <c r="E7" s="473"/>
      <c r="F7" s="473"/>
      <c r="G7" s="474"/>
    </row>
    <row r="8" spans="1:7" s="23" customFormat="1" ht="18" customHeight="1">
      <c r="A8" s="507" t="s">
        <v>0</v>
      </c>
      <c r="B8" s="508"/>
      <c r="C8" s="418" t="s">
        <v>30</v>
      </c>
      <c r="D8" s="418" t="s">
        <v>32</v>
      </c>
      <c r="E8" s="418"/>
      <c r="F8" s="418"/>
      <c r="G8" s="456" t="s">
        <v>1</v>
      </c>
    </row>
    <row r="9" spans="1:7" s="23" customFormat="1" ht="18" customHeight="1">
      <c r="A9" s="507"/>
      <c r="B9" s="508"/>
      <c r="C9" s="419"/>
      <c r="D9" s="457" t="s">
        <v>2</v>
      </c>
      <c r="E9" s="416" t="s">
        <v>3</v>
      </c>
      <c r="F9" s="40" t="s">
        <v>4</v>
      </c>
      <c r="G9" s="456"/>
    </row>
    <row r="10" spans="1:7" s="23" customFormat="1" ht="18" customHeight="1">
      <c r="A10" s="507"/>
      <c r="B10" s="508"/>
      <c r="C10" s="419"/>
      <c r="D10" s="418"/>
      <c r="E10" s="417"/>
      <c r="F10" s="51" t="s">
        <v>5</v>
      </c>
      <c r="G10" s="4" t="s">
        <v>6</v>
      </c>
    </row>
    <row r="11" spans="1:7" s="45" customFormat="1" ht="18.75" customHeight="1">
      <c r="A11" s="389" t="s">
        <v>7</v>
      </c>
      <c r="B11" s="406" t="s">
        <v>26</v>
      </c>
      <c r="C11" s="427">
        <v>1500000</v>
      </c>
      <c r="D11" s="502" t="s">
        <v>11</v>
      </c>
      <c r="E11" s="399">
        <f>C11-F11</f>
        <v>1160000</v>
      </c>
      <c r="F11" s="44">
        <v>340000</v>
      </c>
      <c r="G11" s="383" t="s">
        <v>12</v>
      </c>
    </row>
    <row r="12" spans="1:7" s="45" customFormat="1" ht="18.75" customHeight="1" thickBot="1">
      <c r="A12" s="501"/>
      <c r="B12" s="407"/>
      <c r="C12" s="427"/>
      <c r="D12" s="502"/>
      <c r="E12" s="689"/>
      <c r="F12" s="60"/>
      <c r="G12" s="401"/>
    </row>
    <row r="13" spans="1:15" ht="18.75" customHeight="1">
      <c r="A13" s="690" t="s">
        <v>42</v>
      </c>
      <c r="B13" s="691"/>
      <c r="C13" s="694">
        <f>SUM(C11:C12)</f>
        <v>1500000</v>
      </c>
      <c r="D13" s="694">
        <f>SUM(D11:D12)</f>
        <v>0</v>
      </c>
      <c r="E13" s="696">
        <f>E11</f>
        <v>1160000</v>
      </c>
      <c r="F13" s="13">
        <f>F11</f>
        <v>340000</v>
      </c>
      <c r="G13" s="698"/>
      <c r="O13" s="2"/>
    </row>
    <row r="14" spans="1:7" ht="18.75" customHeight="1" thickBot="1">
      <c r="A14" s="692"/>
      <c r="B14" s="693"/>
      <c r="C14" s="695"/>
      <c r="D14" s="695"/>
      <c r="E14" s="697"/>
      <c r="F14" s="14">
        <f>F12</f>
        <v>0</v>
      </c>
      <c r="G14" s="699"/>
    </row>
    <row r="15" spans="1:7" s="2" customFormat="1" ht="22.5" customHeight="1" thickBot="1">
      <c r="A15" s="52"/>
      <c r="B15" s="49"/>
      <c r="C15" s="49"/>
      <c r="D15" s="49"/>
      <c r="E15" s="49"/>
      <c r="F15" s="49"/>
      <c r="G15" s="62"/>
    </row>
    <row r="16" spans="1:7" s="11" customFormat="1" ht="27" customHeight="1" thickBot="1">
      <c r="A16" s="472" t="s">
        <v>41</v>
      </c>
      <c r="B16" s="473"/>
      <c r="C16" s="473"/>
      <c r="D16" s="473"/>
      <c r="E16" s="473"/>
      <c r="F16" s="473"/>
      <c r="G16" s="474"/>
    </row>
    <row r="17" spans="1:7" s="61" customFormat="1" ht="18.75" customHeight="1">
      <c r="A17" s="507" t="s">
        <v>0</v>
      </c>
      <c r="B17" s="508"/>
      <c r="C17" s="418" t="s">
        <v>30</v>
      </c>
      <c r="D17" s="418" t="s">
        <v>32</v>
      </c>
      <c r="E17" s="418"/>
      <c r="F17" s="418"/>
      <c r="G17" s="456" t="s">
        <v>1</v>
      </c>
    </row>
    <row r="18" spans="1:7" s="61" customFormat="1" ht="18.75" customHeight="1">
      <c r="A18" s="507"/>
      <c r="B18" s="508"/>
      <c r="C18" s="419"/>
      <c r="D18" s="457" t="s">
        <v>2</v>
      </c>
      <c r="E18" s="416" t="s">
        <v>3</v>
      </c>
      <c r="F18" s="416" t="s">
        <v>5</v>
      </c>
      <c r="G18" s="456"/>
    </row>
    <row r="19" spans="1:7" s="61" customFormat="1" ht="18.75" customHeight="1">
      <c r="A19" s="507"/>
      <c r="B19" s="508"/>
      <c r="C19" s="419"/>
      <c r="D19" s="418"/>
      <c r="E19" s="417"/>
      <c r="F19" s="417"/>
      <c r="G19" s="4" t="s">
        <v>6</v>
      </c>
    </row>
    <row r="20" spans="1:7" s="47" customFormat="1" ht="16.5" customHeight="1">
      <c r="A20" s="393" t="s">
        <v>7</v>
      </c>
      <c r="B20" s="406" t="s">
        <v>61</v>
      </c>
      <c r="C20" s="427">
        <v>4000000</v>
      </c>
      <c r="D20" s="785"/>
      <c r="E20" s="399">
        <f>C20*0.8</f>
        <v>3200000</v>
      </c>
      <c r="F20" s="467">
        <f>C20-E20</f>
        <v>800000</v>
      </c>
      <c r="G20" s="383"/>
    </row>
    <row r="21" spans="1:7" s="11" customFormat="1" ht="16.5" customHeight="1">
      <c r="A21" s="394"/>
      <c r="B21" s="494"/>
      <c r="C21" s="427"/>
      <c r="D21" s="785"/>
      <c r="E21" s="400"/>
      <c r="F21" s="468"/>
      <c r="G21" s="384"/>
    </row>
    <row r="22" spans="1:7" ht="16.5" customHeight="1">
      <c r="A22" s="389" t="s">
        <v>9</v>
      </c>
      <c r="B22" s="406" t="s">
        <v>59</v>
      </c>
      <c r="C22" s="613">
        <v>4770000</v>
      </c>
      <c r="D22" s="467"/>
      <c r="E22" s="399">
        <f>C22*0.8</f>
        <v>3816000</v>
      </c>
      <c r="F22" s="467">
        <f>C22-E22</f>
        <v>954000</v>
      </c>
      <c r="G22" s="784"/>
    </row>
    <row r="23" spans="1:7" s="2" customFormat="1" ht="16.5" customHeight="1">
      <c r="A23" s="390"/>
      <c r="B23" s="494"/>
      <c r="C23" s="426"/>
      <c r="D23" s="468"/>
      <c r="E23" s="400"/>
      <c r="F23" s="468"/>
      <c r="G23" s="384"/>
    </row>
    <row r="24" spans="1:7" s="16" customFormat="1" ht="16.5" customHeight="1">
      <c r="A24" s="389" t="s">
        <v>10</v>
      </c>
      <c r="B24" s="406" t="s">
        <v>60</v>
      </c>
      <c r="C24" s="613">
        <v>1250000</v>
      </c>
      <c r="D24" s="467"/>
      <c r="E24" s="399">
        <f>C24*0.8</f>
        <v>1000000</v>
      </c>
      <c r="F24" s="467">
        <f>C24-E24</f>
        <v>250000</v>
      </c>
      <c r="G24" s="383"/>
    </row>
    <row r="25" spans="1:7" s="18" customFormat="1" ht="16.5" customHeight="1">
      <c r="A25" s="390"/>
      <c r="B25" s="494"/>
      <c r="C25" s="426"/>
      <c r="D25" s="468"/>
      <c r="E25" s="400"/>
      <c r="F25" s="468"/>
      <c r="G25" s="384"/>
    </row>
    <row r="26" spans="1:7" s="22" customFormat="1" ht="16.5" customHeight="1">
      <c r="A26" s="553" t="s">
        <v>13</v>
      </c>
      <c r="B26" s="406" t="s">
        <v>62</v>
      </c>
      <c r="C26" s="778"/>
      <c r="D26" s="671"/>
      <c r="E26" s="399"/>
      <c r="F26" s="782"/>
      <c r="G26" s="780"/>
    </row>
    <row r="27" spans="1:7" s="22" customFormat="1" ht="16.5" customHeight="1" thickBot="1">
      <c r="A27" s="554"/>
      <c r="B27" s="407"/>
      <c r="C27" s="779"/>
      <c r="D27" s="672"/>
      <c r="E27" s="400"/>
      <c r="F27" s="783"/>
      <c r="G27" s="781"/>
    </row>
    <row r="28" spans="1:10" s="23" customFormat="1" ht="19.5" customHeight="1">
      <c r="A28" s="690" t="s">
        <v>43</v>
      </c>
      <c r="B28" s="691"/>
      <c r="C28" s="694">
        <f>SUM(C20:C27)</f>
        <v>10020000</v>
      </c>
      <c r="D28" s="694">
        <f>SUM(D20:D27)</f>
        <v>0</v>
      </c>
      <c r="E28" s="694">
        <f>SUM(E20:E27)</f>
        <v>8016000</v>
      </c>
      <c r="F28" s="694">
        <f>SUM(F20:F27)</f>
        <v>2004000</v>
      </c>
      <c r="G28" s="698"/>
      <c r="J28" s="23" t="s">
        <v>14</v>
      </c>
    </row>
    <row r="29" spans="1:7" s="23" customFormat="1" ht="19.5" customHeight="1" thickBot="1">
      <c r="A29" s="692"/>
      <c r="B29" s="693"/>
      <c r="C29" s="695"/>
      <c r="D29" s="695"/>
      <c r="E29" s="695"/>
      <c r="F29" s="695"/>
      <c r="G29" s="699"/>
    </row>
    <row r="30" spans="1:7" s="23" customFormat="1" ht="29.25" customHeight="1" thickBot="1">
      <c r="A30" s="56"/>
      <c r="B30" s="56"/>
      <c r="C30" s="57"/>
      <c r="D30" s="57"/>
      <c r="E30" s="58"/>
      <c r="F30" s="58"/>
      <c r="G30" s="59"/>
    </row>
    <row r="31" spans="1:7" s="48" customFormat="1" ht="27" customHeight="1" thickBot="1">
      <c r="A31" s="472" t="s">
        <v>44</v>
      </c>
      <c r="B31" s="473"/>
      <c r="C31" s="473"/>
      <c r="D31" s="473"/>
      <c r="E31" s="473"/>
      <c r="F31" s="473"/>
      <c r="G31" s="474"/>
    </row>
    <row r="32" spans="1:7" s="61" customFormat="1" ht="18.75" customHeight="1">
      <c r="A32" s="526" t="s">
        <v>0</v>
      </c>
      <c r="B32" s="527"/>
      <c r="C32" s="418" t="s">
        <v>30</v>
      </c>
      <c r="D32" s="418" t="s">
        <v>32</v>
      </c>
      <c r="E32" s="418"/>
      <c r="F32" s="418"/>
      <c r="G32" s="456" t="s">
        <v>1</v>
      </c>
    </row>
    <row r="33" spans="1:7" s="61" customFormat="1" ht="18.75" customHeight="1">
      <c r="A33" s="507"/>
      <c r="B33" s="508"/>
      <c r="C33" s="419"/>
      <c r="D33" s="457" t="s">
        <v>2</v>
      </c>
      <c r="E33" s="416" t="s">
        <v>3</v>
      </c>
      <c r="F33" s="40" t="s">
        <v>4</v>
      </c>
      <c r="G33" s="456"/>
    </row>
    <row r="34" spans="1:7" s="61" customFormat="1" ht="18.75" customHeight="1">
      <c r="A34" s="528"/>
      <c r="B34" s="529"/>
      <c r="C34" s="419"/>
      <c r="D34" s="418"/>
      <c r="E34" s="417"/>
      <c r="F34" s="40" t="s">
        <v>5</v>
      </c>
      <c r="G34" s="4" t="s">
        <v>6</v>
      </c>
    </row>
    <row r="35" spans="1:7" s="48" customFormat="1" ht="22.5" customHeight="1">
      <c r="A35" s="501" t="s">
        <v>7</v>
      </c>
      <c r="B35" s="494" t="s">
        <v>31</v>
      </c>
      <c r="C35" s="426">
        <v>160000</v>
      </c>
      <c r="D35" s="655">
        <f>C35-F35</f>
        <v>85000</v>
      </c>
      <c r="E35" s="467"/>
      <c r="F35" s="46">
        <v>75000</v>
      </c>
      <c r="G35" s="383" t="s">
        <v>36</v>
      </c>
    </row>
    <row r="36" spans="1:7" s="26" customFormat="1" ht="22.5" customHeight="1">
      <c r="A36" s="390"/>
      <c r="B36" s="520"/>
      <c r="C36" s="427"/>
      <c r="D36" s="468"/>
      <c r="E36" s="468"/>
      <c r="F36" s="44"/>
      <c r="G36" s="384"/>
    </row>
    <row r="37" spans="1:7" s="26" customFormat="1" ht="22.5" customHeight="1">
      <c r="A37" s="678" t="s">
        <v>9</v>
      </c>
      <c r="B37" s="494" t="s">
        <v>37</v>
      </c>
      <c r="C37" s="677">
        <v>420000</v>
      </c>
      <c r="D37" s="397">
        <v>70000</v>
      </c>
      <c r="E37" s="397"/>
      <c r="F37" s="42">
        <v>350000</v>
      </c>
      <c r="G37" s="383" t="s">
        <v>36</v>
      </c>
    </row>
    <row r="38" spans="1:7" s="26" customFormat="1" ht="22.5" customHeight="1">
      <c r="A38" s="679"/>
      <c r="B38" s="520"/>
      <c r="C38" s="677"/>
      <c r="D38" s="398"/>
      <c r="E38" s="398"/>
      <c r="F38" s="43"/>
      <c r="G38" s="384"/>
    </row>
    <row r="39" spans="1:7" s="26" customFormat="1" ht="22.5" customHeight="1">
      <c r="A39" s="501" t="s">
        <v>10</v>
      </c>
      <c r="B39" s="494" t="s">
        <v>39</v>
      </c>
      <c r="C39" s="405">
        <v>1180000</v>
      </c>
      <c r="D39" s="431">
        <v>370000</v>
      </c>
      <c r="E39" s="397"/>
      <c r="F39" s="43">
        <v>810000</v>
      </c>
      <c r="G39" s="383" t="s">
        <v>12</v>
      </c>
    </row>
    <row r="40" spans="1:7" ht="22.5" customHeight="1" thickBot="1">
      <c r="A40" s="390"/>
      <c r="B40" s="520"/>
      <c r="C40" s="677"/>
      <c r="D40" s="398"/>
      <c r="E40" s="777"/>
      <c r="F40" s="42" t="s">
        <v>14</v>
      </c>
      <c r="G40" s="384"/>
    </row>
    <row r="41" spans="1:7" ht="22.5" customHeight="1">
      <c r="A41" s="389" t="s">
        <v>13</v>
      </c>
      <c r="B41" s="789" t="s">
        <v>73</v>
      </c>
      <c r="C41" s="404">
        <v>200000</v>
      </c>
      <c r="D41" s="397">
        <v>200000</v>
      </c>
      <c r="E41" s="68"/>
      <c r="F41" s="43"/>
      <c r="G41" s="383" t="s">
        <v>36</v>
      </c>
    </row>
    <row r="42" spans="1:7" ht="22.5" customHeight="1" thickBot="1">
      <c r="A42" s="788"/>
      <c r="B42" s="790"/>
      <c r="C42" s="791"/>
      <c r="D42" s="777"/>
      <c r="E42" s="68"/>
      <c r="F42" s="43"/>
      <c r="G42" s="384"/>
    </row>
    <row r="43" spans="1:7" ht="18.75" customHeight="1">
      <c r="A43" s="690" t="s">
        <v>17</v>
      </c>
      <c r="B43" s="691"/>
      <c r="C43" s="694">
        <f>SUM(C35:C42)</f>
        <v>1960000</v>
      </c>
      <c r="D43" s="694">
        <f>SUM(D35:D42)</f>
        <v>725000</v>
      </c>
      <c r="E43" s="694">
        <f>SUM(E35,E37,E39,)</f>
        <v>0</v>
      </c>
      <c r="F43" s="13">
        <f>F35+F37+F39</f>
        <v>1235000</v>
      </c>
      <c r="G43" s="775"/>
    </row>
    <row r="44" spans="1:7" s="2" customFormat="1" ht="20.25" customHeight="1" thickBot="1">
      <c r="A44" s="692"/>
      <c r="B44" s="693"/>
      <c r="C44" s="695"/>
      <c r="D44" s="695"/>
      <c r="E44" s="695"/>
      <c r="F44" s="14">
        <v>0</v>
      </c>
      <c r="G44" s="776"/>
    </row>
    <row r="45" spans="1:7" s="18" customFormat="1" ht="18.75" customHeight="1" thickBot="1">
      <c r="A45" s="469"/>
      <c r="B45" s="470"/>
      <c r="C45" s="470"/>
      <c r="D45" s="470"/>
      <c r="E45" s="470"/>
      <c r="F45" s="470"/>
      <c r="G45" s="471"/>
    </row>
    <row r="46" spans="1:7" s="18" customFormat="1" ht="20.25" customHeight="1">
      <c r="A46" s="763" t="s">
        <v>18</v>
      </c>
      <c r="B46" s="764"/>
      <c r="C46" s="767">
        <f>C43+C13+C28</f>
        <v>13480000</v>
      </c>
      <c r="D46" s="767">
        <f>D43+D13+D28</f>
        <v>725000</v>
      </c>
      <c r="E46" s="767">
        <f>E43+E13+E28</f>
        <v>9176000</v>
      </c>
      <c r="F46" s="5">
        <f>F43+F13+F28</f>
        <v>3579000</v>
      </c>
      <c r="G46" s="15"/>
    </row>
    <row r="47" spans="1:7" s="25" customFormat="1" ht="20.25" customHeight="1" thickBot="1">
      <c r="A47" s="765"/>
      <c r="B47" s="766"/>
      <c r="C47" s="768"/>
      <c r="D47" s="768"/>
      <c r="E47" s="768"/>
      <c r="F47" s="6">
        <f>F44+F14+F29</f>
        <v>0</v>
      </c>
      <c r="G47" s="17"/>
    </row>
    <row r="48" spans="1:7" ht="27" customHeight="1" thickBot="1">
      <c r="A48" s="19"/>
      <c r="B48" s="19"/>
      <c r="C48" s="20"/>
      <c r="D48" s="20"/>
      <c r="E48" s="20"/>
      <c r="F48" s="21"/>
      <c r="G48" s="20"/>
    </row>
    <row r="49" spans="1:7" s="11" customFormat="1" ht="27.75" customHeight="1" thickBot="1">
      <c r="A49" s="472" t="s">
        <v>79</v>
      </c>
      <c r="B49" s="473"/>
      <c r="C49" s="473"/>
      <c r="D49" s="473"/>
      <c r="E49" s="473"/>
      <c r="F49" s="473"/>
      <c r="G49" s="474"/>
    </row>
    <row r="50" spans="1:7" s="23" customFormat="1" ht="18" customHeight="1">
      <c r="A50" s="507" t="s">
        <v>0</v>
      </c>
      <c r="B50" s="508"/>
      <c r="C50" s="418" t="s">
        <v>30</v>
      </c>
      <c r="D50" s="418" t="s">
        <v>32</v>
      </c>
      <c r="E50" s="418"/>
      <c r="F50" s="418"/>
      <c r="G50" s="456" t="s">
        <v>1</v>
      </c>
    </row>
    <row r="51" spans="1:7" s="23" customFormat="1" ht="18" customHeight="1">
      <c r="A51" s="507"/>
      <c r="B51" s="508"/>
      <c r="C51" s="419"/>
      <c r="D51" s="457" t="s">
        <v>2</v>
      </c>
      <c r="E51" s="416" t="s">
        <v>3</v>
      </c>
      <c r="F51" s="40" t="s">
        <v>4</v>
      </c>
      <c r="G51" s="456"/>
    </row>
    <row r="52" spans="1:7" s="23" customFormat="1" ht="18" customHeight="1">
      <c r="A52" s="507"/>
      <c r="B52" s="508"/>
      <c r="C52" s="419"/>
      <c r="D52" s="418"/>
      <c r="E52" s="417"/>
      <c r="F52" s="71" t="s">
        <v>5</v>
      </c>
      <c r="G52" s="4" t="s">
        <v>6</v>
      </c>
    </row>
    <row r="53" spans="1:7" s="45" customFormat="1" ht="18.75" customHeight="1">
      <c r="A53" s="389" t="s">
        <v>7</v>
      </c>
      <c r="B53" s="406" t="s">
        <v>82</v>
      </c>
      <c r="C53" s="427">
        <v>175000</v>
      </c>
      <c r="D53" s="502" t="s">
        <v>11</v>
      </c>
      <c r="E53" s="399"/>
      <c r="F53" s="44"/>
      <c r="G53" s="383" t="s">
        <v>36</v>
      </c>
    </row>
    <row r="54" spans="1:7" s="45" customFormat="1" ht="18.75" customHeight="1">
      <c r="A54" s="501"/>
      <c r="B54" s="407"/>
      <c r="C54" s="427"/>
      <c r="D54" s="502"/>
      <c r="E54" s="400"/>
      <c r="F54" s="44">
        <v>175000</v>
      </c>
      <c r="G54" s="384"/>
    </row>
    <row r="55" spans="1:7" s="45" customFormat="1" ht="18.75" customHeight="1">
      <c r="A55" s="389" t="s">
        <v>7</v>
      </c>
      <c r="B55" s="406" t="s">
        <v>81</v>
      </c>
      <c r="C55" s="688"/>
      <c r="D55" s="502" t="s">
        <v>11</v>
      </c>
      <c r="E55" s="425"/>
      <c r="F55" s="72"/>
      <c r="G55" s="383"/>
    </row>
    <row r="56" spans="1:7" s="45" customFormat="1" ht="18.75" customHeight="1" thickBot="1">
      <c r="A56" s="501"/>
      <c r="B56" s="407"/>
      <c r="C56" s="688"/>
      <c r="D56" s="502"/>
      <c r="E56" s="689"/>
      <c r="F56" s="60"/>
      <c r="G56" s="401"/>
    </row>
    <row r="57" spans="1:16" ht="18.75" customHeight="1">
      <c r="A57" s="690" t="s">
        <v>80</v>
      </c>
      <c r="B57" s="691"/>
      <c r="C57" s="694">
        <f>SUM(C53:C56)</f>
        <v>175000</v>
      </c>
      <c r="D57" s="694">
        <f>SUM(D55:D56)</f>
        <v>0</v>
      </c>
      <c r="E57" s="696">
        <f>E55</f>
        <v>0</v>
      </c>
      <c r="F57" s="13">
        <f>F55</f>
        <v>0</v>
      </c>
      <c r="G57" s="698"/>
      <c r="P57" s="2"/>
    </row>
    <row r="58" spans="1:7" ht="18.75" customHeight="1" thickBot="1">
      <c r="A58" s="692"/>
      <c r="B58" s="693"/>
      <c r="C58" s="695"/>
      <c r="D58" s="695"/>
      <c r="E58" s="697"/>
      <c r="F58" s="14">
        <f>SUM(F54+F56)</f>
        <v>175000</v>
      </c>
      <c r="G58" s="699"/>
    </row>
    <row r="59" spans="1:7" ht="27" customHeight="1">
      <c r="A59" s="19"/>
      <c r="B59" s="19"/>
      <c r="C59" s="20"/>
      <c r="D59" s="20"/>
      <c r="E59" s="20"/>
      <c r="F59" s="21"/>
      <c r="G59" s="20"/>
    </row>
    <row r="60" spans="1:7" ht="27" customHeight="1" thickBot="1">
      <c r="A60" s="19"/>
      <c r="B60" s="19"/>
      <c r="C60" s="20"/>
      <c r="D60" s="20"/>
      <c r="E60" s="20"/>
      <c r="F60" s="21"/>
      <c r="G60" s="20"/>
    </row>
    <row r="61" spans="1:7" s="23" customFormat="1" ht="32.25" customHeight="1" thickBot="1">
      <c r="A61" s="472" t="s">
        <v>45</v>
      </c>
      <c r="B61" s="473"/>
      <c r="C61" s="473"/>
      <c r="D61" s="473"/>
      <c r="E61" s="473"/>
      <c r="F61" s="473"/>
      <c r="G61" s="474"/>
    </row>
    <row r="62" spans="1:7" s="23" customFormat="1" ht="15.75" customHeight="1">
      <c r="A62" s="507" t="s">
        <v>0</v>
      </c>
      <c r="B62" s="508"/>
      <c r="C62" s="418" t="s">
        <v>30</v>
      </c>
      <c r="D62" s="773" t="s">
        <v>32</v>
      </c>
      <c r="E62" s="774"/>
      <c r="F62" s="529"/>
      <c r="G62" s="456" t="s">
        <v>1</v>
      </c>
    </row>
    <row r="63" spans="1:7" s="48" customFormat="1" ht="15.75" customHeight="1">
      <c r="A63" s="507"/>
      <c r="B63" s="508"/>
      <c r="C63" s="419"/>
      <c r="D63" s="457" t="s">
        <v>2</v>
      </c>
      <c r="E63" s="416" t="s">
        <v>3</v>
      </c>
      <c r="F63" s="416" t="s">
        <v>4</v>
      </c>
      <c r="G63" s="456"/>
    </row>
    <row r="64" spans="1:7" s="48" customFormat="1" ht="15.75" customHeight="1">
      <c r="A64" s="528"/>
      <c r="B64" s="529"/>
      <c r="C64" s="419"/>
      <c r="D64" s="418"/>
      <c r="E64" s="417"/>
      <c r="F64" s="417"/>
      <c r="G64" s="4" t="s">
        <v>6</v>
      </c>
    </row>
    <row r="65" spans="1:7" s="48" customFormat="1" ht="21.75" customHeight="1">
      <c r="A65" s="389" t="s">
        <v>7</v>
      </c>
      <c r="B65" s="406" t="s">
        <v>33</v>
      </c>
      <c r="C65" s="613">
        <v>155000</v>
      </c>
      <c r="D65" s="467">
        <f>C65-F65</f>
        <v>85000</v>
      </c>
      <c r="E65" s="465"/>
      <c r="F65" s="399">
        <v>70000</v>
      </c>
      <c r="G65" s="383" t="s">
        <v>36</v>
      </c>
    </row>
    <row r="66" spans="1:7" s="48" customFormat="1" ht="21.75" customHeight="1">
      <c r="A66" s="390"/>
      <c r="B66" s="494"/>
      <c r="C66" s="426"/>
      <c r="D66" s="468"/>
      <c r="E66" s="466"/>
      <c r="F66" s="400"/>
      <c r="G66" s="384"/>
    </row>
    <row r="67" spans="1:7" s="48" customFormat="1" ht="21.75" customHeight="1">
      <c r="A67" s="389" t="s">
        <v>9</v>
      </c>
      <c r="B67" s="406" t="s">
        <v>38</v>
      </c>
      <c r="C67" s="404">
        <f>D67+F67</f>
        <v>499000</v>
      </c>
      <c r="D67" s="414">
        <v>59000</v>
      </c>
      <c r="E67" s="682"/>
      <c r="F67" s="414">
        <v>440000</v>
      </c>
      <c r="G67" s="383" t="s">
        <v>36</v>
      </c>
    </row>
    <row r="68" spans="1:7" s="48" customFormat="1" ht="21.75" customHeight="1">
      <c r="A68" s="390"/>
      <c r="B68" s="494"/>
      <c r="C68" s="405"/>
      <c r="D68" s="415"/>
      <c r="E68" s="683"/>
      <c r="F68" s="415"/>
      <c r="G68" s="384"/>
    </row>
    <row r="69" spans="1:7" s="24" customFormat="1" ht="21.75" customHeight="1">
      <c r="A69" s="678" t="s">
        <v>10</v>
      </c>
      <c r="B69" s="494" t="s">
        <v>64</v>
      </c>
      <c r="C69" s="404">
        <v>1200000</v>
      </c>
      <c r="D69" s="414">
        <v>370000</v>
      </c>
      <c r="E69" s="682"/>
      <c r="F69" s="414">
        <v>830000</v>
      </c>
      <c r="G69" s="771" t="s">
        <v>12</v>
      </c>
    </row>
    <row r="70" spans="1:7" s="24" customFormat="1" ht="21.75" customHeight="1">
      <c r="A70" s="679"/>
      <c r="B70" s="520"/>
      <c r="C70" s="405"/>
      <c r="D70" s="415"/>
      <c r="E70" s="683"/>
      <c r="F70" s="415"/>
      <c r="G70" s="772"/>
    </row>
    <row r="71" spans="1:7" s="24" customFormat="1" ht="21.75" customHeight="1">
      <c r="A71" s="678" t="s">
        <v>13</v>
      </c>
      <c r="B71" s="494" t="s">
        <v>78</v>
      </c>
      <c r="C71" s="404">
        <v>300000</v>
      </c>
      <c r="D71" s="414"/>
      <c r="E71" s="682"/>
      <c r="F71" s="414">
        <v>300000</v>
      </c>
      <c r="G71" s="383" t="s">
        <v>36</v>
      </c>
    </row>
    <row r="72" spans="1:7" s="24" customFormat="1" ht="21.75" customHeight="1">
      <c r="A72" s="679"/>
      <c r="B72" s="520"/>
      <c r="C72" s="405"/>
      <c r="D72" s="415"/>
      <c r="E72" s="683"/>
      <c r="F72" s="415"/>
      <c r="G72" s="384"/>
    </row>
    <row r="73" spans="1:7" s="24" customFormat="1" ht="21.75" customHeight="1">
      <c r="A73" s="678" t="s">
        <v>15</v>
      </c>
      <c r="B73" s="494" t="s">
        <v>74</v>
      </c>
      <c r="C73" s="613">
        <v>135000</v>
      </c>
      <c r="D73" s="414">
        <v>135000</v>
      </c>
      <c r="E73" s="682"/>
      <c r="F73" s="414"/>
      <c r="G73" s="383" t="s">
        <v>36</v>
      </c>
    </row>
    <row r="74" spans="1:7" s="24" customFormat="1" ht="21.75" customHeight="1">
      <c r="A74" s="679"/>
      <c r="B74" s="520"/>
      <c r="C74" s="426"/>
      <c r="D74" s="415"/>
      <c r="E74" s="683"/>
      <c r="F74" s="415"/>
      <c r="G74" s="384"/>
    </row>
    <row r="75" spans="1:7" s="24" customFormat="1" ht="21.75" customHeight="1">
      <c r="A75" s="678" t="s">
        <v>16</v>
      </c>
      <c r="B75" s="494" t="s">
        <v>75</v>
      </c>
      <c r="C75" s="613">
        <v>200000</v>
      </c>
      <c r="D75" s="414">
        <v>200000</v>
      </c>
      <c r="E75" s="680"/>
      <c r="F75" s="414"/>
      <c r="G75" s="383" t="s">
        <v>36</v>
      </c>
    </row>
    <row r="76" spans="1:7" s="24" customFormat="1" ht="21.75" customHeight="1" thickBot="1">
      <c r="A76" s="679"/>
      <c r="B76" s="520"/>
      <c r="C76" s="426"/>
      <c r="D76" s="415"/>
      <c r="E76" s="681"/>
      <c r="F76" s="415"/>
      <c r="G76" s="384"/>
    </row>
    <row r="77" spans="1:7" s="24" customFormat="1" ht="15.75" customHeight="1">
      <c r="A77" s="763" t="s">
        <v>46</v>
      </c>
      <c r="B77" s="764"/>
      <c r="C77" s="767">
        <f>SUM(C65:C76)</f>
        <v>2489000</v>
      </c>
      <c r="D77" s="767">
        <f>SUM(D65:D75)</f>
        <v>849000</v>
      </c>
      <c r="E77" s="767">
        <f>SUM(E65:E74)</f>
        <v>0</v>
      </c>
      <c r="F77" s="767">
        <f>SUM(F65:F76)</f>
        <v>1640000</v>
      </c>
      <c r="G77" s="769"/>
    </row>
    <row r="78" spans="1:7" s="28" customFormat="1" ht="15.75" customHeight="1" thickBot="1">
      <c r="A78" s="765"/>
      <c r="B78" s="766"/>
      <c r="C78" s="768"/>
      <c r="D78" s="768"/>
      <c r="E78" s="768"/>
      <c r="F78" s="768"/>
      <c r="G78" s="770"/>
    </row>
    <row r="79" spans="1:7" s="28" customFormat="1" ht="23.25" customHeight="1" thickBot="1">
      <c r="A79" s="19"/>
      <c r="B79" s="19"/>
      <c r="C79" s="20"/>
      <c r="D79" s="20"/>
      <c r="E79" s="21"/>
      <c r="F79" s="20"/>
      <c r="G79" s="27"/>
    </row>
    <row r="80" spans="1:7" s="10" customFormat="1" ht="31.5" customHeight="1" thickBot="1">
      <c r="A80" s="472" t="s">
        <v>19</v>
      </c>
      <c r="B80" s="473"/>
      <c r="C80" s="473"/>
      <c r="D80" s="473"/>
      <c r="E80" s="473"/>
      <c r="F80" s="473"/>
      <c r="G80" s="474"/>
    </row>
    <row r="81" spans="1:7" s="24" customFormat="1" ht="18" customHeight="1">
      <c r="A81" s="526" t="s">
        <v>0</v>
      </c>
      <c r="B81" s="527"/>
      <c r="C81" s="756" t="s">
        <v>30</v>
      </c>
      <c r="D81" s="758" t="s">
        <v>32</v>
      </c>
      <c r="E81" s="759"/>
      <c r="F81" s="760"/>
      <c r="G81" s="462" t="s">
        <v>1</v>
      </c>
    </row>
    <row r="82" spans="1:10" s="24" customFormat="1" ht="18" customHeight="1">
      <c r="A82" s="507"/>
      <c r="B82" s="508"/>
      <c r="C82" s="757"/>
      <c r="D82" s="457" t="s">
        <v>2</v>
      </c>
      <c r="E82" s="416" t="s">
        <v>4</v>
      </c>
      <c r="F82" s="761" t="s">
        <v>20</v>
      </c>
      <c r="G82" s="456"/>
      <c r="J82" s="24" t="s">
        <v>11</v>
      </c>
    </row>
    <row r="83" spans="1:7" s="24" customFormat="1" ht="18" customHeight="1">
      <c r="A83" s="528"/>
      <c r="B83" s="529"/>
      <c r="C83" s="418"/>
      <c r="D83" s="418"/>
      <c r="E83" s="417"/>
      <c r="F83" s="762"/>
      <c r="G83" s="4" t="s">
        <v>6</v>
      </c>
    </row>
    <row r="84" spans="1:7" ht="18" customHeight="1">
      <c r="A84" s="389" t="s">
        <v>7</v>
      </c>
      <c r="B84" s="406" t="s">
        <v>21</v>
      </c>
      <c r="C84" s="684">
        <v>400000</v>
      </c>
      <c r="D84" s="745"/>
      <c r="E84" s="686">
        <v>400000</v>
      </c>
      <c r="F84" s="397"/>
      <c r="G84" s="383" t="s">
        <v>8</v>
      </c>
    </row>
    <row r="85" spans="1:7" ht="18" customHeight="1">
      <c r="A85" s="390"/>
      <c r="B85" s="407"/>
      <c r="C85" s="754"/>
      <c r="D85" s="749"/>
      <c r="E85" s="755"/>
      <c r="F85" s="398"/>
      <c r="G85" s="525"/>
    </row>
    <row r="86" spans="1:7" s="3" customFormat="1" ht="18" customHeight="1">
      <c r="A86" s="389" t="s">
        <v>9</v>
      </c>
      <c r="B86" s="402" t="s">
        <v>51</v>
      </c>
      <c r="C86" s="684">
        <v>190000</v>
      </c>
      <c r="D86" s="745">
        <v>190000</v>
      </c>
      <c r="E86" s="750"/>
      <c r="F86" s="752"/>
      <c r="G86" s="383" t="s">
        <v>8</v>
      </c>
    </row>
    <row r="87" spans="1:7" s="3" customFormat="1" ht="18" customHeight="1">
      <c r="A87" s="390"/>
      <c r="B87" s="622"/>
      <c r="C87" s="754"/>
      <c r="D87" s="749"/>
      <c r="E87" s="751"/>
      <c r="F87" s="753"/>
      <c r="G87" s="525"/>
    </row>
    <row r="88" spans="1:7" s="3" customFormat="1" ht="18" customHeight="1">
      <c r="A88" s="389" t="s">
        <v>10</v>
      </c>
      <c r="B88" s="402" t="s">
        <v>52</v>
      </c>
      <c r="C88" s="684">
        <v>50000</v>
      </c>
      <c r="D88" s="745">
        <v>50000</v>
      </c>
      <c r="E88" s="750"/>
      <c r="F88" s="752"/>
      <c r="G88" s="383" t="s">
        <v>8</v>
      </c>
    </row>
    <row r="89" spans="1:7" s="3" customFormat="1" ht="18" customHeight="1">
      <c r="A89" s="390"/>
      <c r="B89" s="622"/>
      <c r="C89" s="754"/>
      <c r="D89" s="749"/>
      <c r="E89" s="751"/>
      <c r="F89" s="753"/>
      <c r="G89" s="525"/>
    </row>
    <row r="90" spans="1:7" s="3" customFormat="1" ht="18" customHeight="1">
      <c r="A90" s="389" t="s">
        <v>13</v>
      </c>
      <c r="B90" s="402" t="s">
        <v>53</v>
      </c>
      <c r="C90" s="684">
        <v>1300000</v>
      </c>
      <c r="D90" s="745">
        <v>1300000</v>
      </c>
      <c r="E90" s="750"/>
      <c r="F90" s="752"/>
      <c r="G90" s="383" t="s">
        <v>8</v>
      </c>
    </row>
    <row r="91" spans="1:7" s="3" customFormat="1" ht="18" customHeight="1">
      <c r="A91" s="390"/>
      <c r="B91" s="622"/>
      <c r="C91" s="754"/>
      <c r="D91" s="749"/>
      <c r="E91" s="751"/>
      <c r="F91" s="753"/>
      <c r="G91" s="525"/>
    </row>
    <row r="92" spans="1:7" s="3" customFormat="1" ht="18" customHeight="1">
      <c r="A92" s="389" t="s">
        <v>15</v>
      </c>
      <c r="B92" s="402" t="s">
        <v>54</v>
      </c>
      <c r="C92" s="747"/>
      <c r="D92" s="745"/>
      <c r="E92" s="750"/>
      <c r="F92" s="752"/>
      <c r="G92" s="383" t="s">
        <v>8</v>
      </c>
    </row>
    <row r="93" spans="1:7" s="3" customFormat="1" ht="18" customHeight="1">
      <c r="A93" s="390"/>
      <c r="B93" s="622"/>
      <c r="C93" s="748"/>
      <c r="D93" s="749"/>
      <c r="E93" s="751"/>
      <c r="F93" s="753"/>
      <c r="G93" s="525"/>
    </row>
    <row r="94" spans="1:7" ht="18" customHeight="1">
      <c r="A94" s="389" t="s">
        <v>16</v>
      </c>
      <c r="B94" s="406" t="s">
        <v>22</v>
      </c>
      <c r="C94" s="684">
        <v>70000</v>
      </c>
      <c r="D94" s="686"/>
      <c r="E94" s="686">
        <v>70000</v>
      </c>
      <c r="F94" s="397"/>
      <c r="G94" s="383" t="s">
        <v>8</v>
      </c>
    </row>
    <row r="95" spans="1:7" ht="18" customHeight="1">
      <c r="A95" s="390"/>
      <c r="B95" s="494"/>
      <c r="C95" s="685"/>
      <c r="D95" s="687"/>
      <c r="E95" s="687"/>
      <c r="F95" s="398"/>
      <c r="G95" s="525"/>
    </row>
    <row r="96" spans="1:7" ht="18" customHeight="1">
      <c r="A96" s="389" t="s">
        <v>55</v>
      </c>
      <c r="B96" s="406" t="s">
        <v>34</v>
      </c>
      <c r="C96" s="684">
        <v>100000</v>
      </c>
      <c r="D96" s="686">
        <v>100000</v>
      </c>
      <c r="E96" s="686"/>
      <c r="F96" s="397"/>
      <c r="G96" s="383" t="s">
        <v>8</v>
      </c>
    </row>
    <row r="97" spans="1:7" ht="18" customHeight="1">
      <c r="A97" s="390"/>
      <c r="B97" s="494"/>
      <c r="C97" s="685"/>
      <c r="D97" s="687"/>
      <c r="E97" s="687"/>
      <c r="F97" s="398"/>
      <c r="G97" s="525"/>
    </row>
    <row r="98" spans="1:7" ht="18" customHeight="1">
      <c r="A98" s="389" t="s">
        <v>56</v>
      </c>
      <c r="B98" s="402" t="s">
        <v>63</v>
      </c>
      <c r="C98" s="439">
        <v>100000</v>
      </c>
      <c r="D98" s="660">
        <v>100000</v>
      </c>
      <c r="E98" s="660"/>
      <c r="F98" s="665"/>
      <c r="G98" s="383" t="s">
        <v>8</v>
      </c>
    </row>
    <row r="99" spans="1:7" ht="19.5" customHeight="1">
      <c r="A99" s="390"/>
      <c r="B99" s="403"/>
      <c r="C99" s="440"/>
      <c r="D99" s="661"/>
      <c r="E99" s="661"/>
      <c r="F99" s="666"/>
      <c r="G99" s="525"/>
    </row>
    <row r="100" spans="1:7" ht="19.5" customHeight="1">
      <c r="A100" s="389" t="s">
        <v>57</v>
      </c>
      <c r="B100" s="406" t="s">
        <v>35</v>
      </c>
      <c r="C100" s="743">
        <v>2300000</v>
      </c>
      <c r="D100" s="745">
        <v>2300000</v>
      </c>
      <c r="E100" s="467"/>
      <c r="F100" s="397"/>
      <c r="G100" s="383" t="s">
        <v>8</v>
      </c>
    </row>
    <row r="101" spans="1:7" ht="20.25" customHeight="1">
      <c r="A101" s="390"/>
      <c r="B101" s="494"/>
      <c r="C101" s="744"/>
      <c r="D101" s="746"/>
      <c r="E101" s="468"/>
      <c r="F101" s="398"/>
      <c r="G101" s="525"/>
    </row>
    <row r="102" spans="1:7" ht="20.25" customHeight="1">
      <c r="A102" s="389" t="s">
        <v>58</v>
      </c>
      <c r="B102" s="406" t="s">
        <v>77</v>
      </c>
      <c r="C102" s="404">
        <v>50000</v>
      </c>
      <c r="D102" s="467">
        <v>50000</v>
      </c>
      <c r="E102" s="465"/>
      <c r="F102" s="682"/>
      <c r="G102" s="383" t="s">
        <v>8</v>
      </c>
    </row>
    <row r="103" spans="1:7" ht="20.25" customHeight="1">
      <c r="A103" s="390"/>
      <c r="B103" s="494"/>
      <c r="C103" s="405"/>
      <c r="D103" s="468"/>
      <c r="E103" s="466"/>
      <c r="F103" s="683"/>
      <c r="G103" s="525"/>
    </row>
    <row r="104" spans="1:7" ht="20.25" customHeight="1">
      <c r="A104" s="389" t="s">
        <v>67</v>
      </c>
      <c r="B104" s="406" t="s">
        <v>76</v>
      </c>
      <c r="C104" s="404">
        <v>200000</v>
      </c>
      <c r="D104" s="655">
        <v>200000</v>
      </c>
      <c r="E104" s="465"/>
      <c r="F104" s="68"/>
      <c r="G104" s="383" t="s">
        <v>8</v>
      </c>
    </row>
    <row r="105" spans="1:7" ht="20.25" customHeight="1">
      <c r="A105" s="390"/>
      <c r="B105" s="494"/>
      <c r="C105" s="405"/>
      <c r="D105" s="468"/>
      <c r="E105" s="466"/>
      <c r="F105" s="68"/>
      <c r="G105" s="525"/>
    </row>
    <row r="106" spans="1:7" ht="18" customHeight="1">
      <c r="A106" s="389" t="s">
        <v>67</v>
      </c>
      <c r="B106" s="402" t="s">
        <v>23</v>
      </c>
      <c r="C106" s="439">
        <v>100000</v>
      </c>
      <c r="D106" s="740">
        <v>100000</v>
      </c>
      <c r="E106" s="740"/>
      <c r="F106" s="665"/>
      <c r="G106" s="383" t="s">
        <v>8</v>
      </c>
    </row>
    <row r="107" spans="1:7" ht="18" customHeight="1" thickBot="1">
      <c r="A107" s="390"/>
      <c r="B107" s="403"/>
      <c r="C107" s="440"/>
      <c r="D107" s="741"/>
      <c r="E107" s="741"/>
      <c r="F107" s="666"/>
      <c r="G107" s="742"/>
    </row>
    <row r="108" spans="1:7" ht="18" customHeight="1">
      <c r="A108" s="716" t="s">
        <v>24</v>
      </c>
      <c r="B108" s="717"/>
      <c r="C108" s="720">
        <f>SUM(C84:C106)</f>
        <v>4860000</v>
      </c>
      <c r="D108" s="720">
        <f>SUM(D84:D107)</f>
        <v>4390000</v>
      </c>
      <c r="E108" s="720">
        <f>SUM(E84:E107)</f>
        <v>470000</v>
      </c>
      <c r="F108" s="722">
        <f>SUM(F84:F107)</f>
        <v>0</v>
      </c>
      <c r="G108" s="724"/>
    </row>
    <row r="109" spans="1:7" ht="18" customHeight="1" thickBot="1">
      <c r="A109" s="718"/>
      <c r="B109" s="719"/>
      <c r="C109" s="721"/>
      <c r="D109" s="721"/>
      <c r="E109" s="721"/>
      <c r="F109" s="723"/>
      <c r="G109" s="725"/>
    </row>
    <row r="110" spans="1:7" s="2" customFormat="1" ht="18" customHeight="1">
      <c r="A110" s="19"/>
      <c r="B110" s="19"/>
      <c r="C110" s="21"/>
      <c r="D110" s="21"/>
      <c r="E110" s="21"/>
      <c r="F110" s="20"/>
      <c r="G110" s="27"/>
    </row>
    <row r="111" spans="1:7" s="2" customFormat="1" ht="18" customHeight="1">
      <c r="A111" s="19"/>
      <c r="B111" s="19"/>
      <c r="C111" s="21"/>
      <c r="D111" s="21"/>
      <c r="E111" s="21"/>
      <c r="F111" s="20"/>
      <c r="G111" s="27"/>
    </row>
    <row r="112" spans="1:7" s="2" customFormat="1" ht="18" customHeight="1">
      <c r="A112" s="19"/>
      <c r="B112" s="19"/>
      <c r="C112" s="21"/>
      <c r="D112" s="21"/>
      <c r="E112" s="21"/>
      <c r="F112" s="20"/>
      <c r="G112" s="27"/>
    </row>
    <row r="113" spans="1:7" s="2" customFormat="1" ht="18" customHeight="1">
      <c r="A113" s="19"/>
      <c r="B113" s="19"/>
      <c r="C113" s="21"/>
      <c r="D113" s="21"/>
      <c r="E113" s="21"/>
      <c r="F113" s="20"/>
      <c r="G113" s="27"/>
    </row>
    <row r="114" spans="1:7" s="2" customFormat="1" ht="18" customHeight="1">
      <c r="A114" s="19"/>
      <c r="B114" s="19"/>
      <c r="C114" s="21"/>
      <c r="D114" s="21"/>
      <c r="E114" s="21"/>
      <c r="F114" s="20"/>
      <c r="G114" s="27"/>
    </row>
    <row r="115" spans="1:7" s="2" customFormat="1" ht="17.25" customHeight="1">
      <c r="A115" s="19"/>
      <c r="B115" s="19"/>
      <c r="C115" s="21"/>
      <c r="D115" s="21"/>
      <c r="E115" s="21"/>
      <c r="F115" s="20"/>
      <c r="G115" s="27"/>
    </row>
    <row r="116" spans="1:7" ht="39.75" customHeight="1" thickBot="1">
      <c r="A116" s="7"/>
      <c r="B116" s="7"/>
      <c r="C116" s="9"/>
      <c r="D116" s="9"/>
      <c r="E116" s="9"/>
      <c r="F116" s="8"/>
      <c r="G116" s="29"/>
    </row>
    <row r="117" spans="1:7" ht="18" customHeight="1">
      <c r="A117" s="726" t="s">
        <v>49</v>
      </c>
      <c r="B117" s="727"/>
      <c r="C117" s="727"/>
      <c r="D117" s="727"/>
      <c r="E117" s="727"/>
      <c r="F117" s="727"/>
      <c r="G117" s="728"/>
    </row>
    <row r="118" spans="1:7" ht="18" customHeight="1" thickBot="1">
      <c r="A118" s="729"/>
      <c r="B118" s="730"/>
      <c r="C118" s="730"/>
      <c r="D118" s="730"/>
      <c r="E118" s="730"/>
      <c r="F118" s="730"/>
      <c r="G118" s="731"/>
    </row>
    <row r="119" spans="1:7" ht="18" customHeight="1">
      <c r="A119" s="596" t="s">
        <v>0</v>
      </c>
      <c r="B119" s="597"/>
      <c r="C119" s="713" t="s">
        <v>30</v>
      </c>
      <c r="D119" s="598" t="s">
        <v>32</v>
      </c>
      <c r="E119" s="599"/>
      <c r="F119" s="599"/>
      <c r="G119" s="600"/>
    </row>
    <row r="120" spans="1:7" ht="18" customHeight="1">
      <c r="A120" s="596"/>
      <c r="B120" s="597"/>
      <c r="C120" s="714"/>
      <c r="D120" s="601" t="s">
        <v>2</v>
      </c>
      <c r="E120" s="30" t="s">
        <v>4</v>
      </c>
      <c r="F120" s="715" t="s">
        <v>20</v>
      </c>
      <c r="G120" s="605" t="s">
        <v>3</v>
      </c>
    </row>
    <row r="121" spans="1:7" ht="18" customHeight="1">
      <c r="A121" s="596"/>
      <c r="B121" s="597"/>
      <c r="C121" s="714"/>
      <c r="D121" s="602"/>
      <c r="E121" s="30" t="s">
        <v>5</v>
      </c>
      <c r="F121" s="602"/>
      <c r="G121" s="606"/>
    </row>
    <row r="122" spans="1:7" ht="18" customHeight="1">
      <c r="A122" s="557" t="s">
        <v>47</v>
      </c>
      <c r="B122" s="558"/>
      <c r="C122" s="561">
        <f>C13+C43</f>
        <v>3460000</v>
      </c>
      <c r="D122" s="700">
        <f>D43</f>
        <v>725000</v>
      </c>
      <c r="E122" s="32">
        <f>F13+F43</f>
        <v>1575000</v>
      </c>
      <c r="F122" s="564">
        <v>0</v>
      </c>
      <c r="G122" s="566">
        <f>E13</f>
        <v>1160000</v>
      </c>
    </row>
    <row r="123" spans="1:7" ht="18" customHeight="1">
      <c r="A123" s="559"/>
      <c r="B123" s="560"/>
      <c r="C123" s="562"/>
      <c r="D123" s="701"/>
      <c r="E123" s="53">
        <v>0</v>
      </c>
      <c r="F123" s="565"/>
      <c r="G123" s="567"/>
    </row>
    <row r="124" spans="1:7" ht="18" customHeight="1">
      <c r="A124" s="557" t="s">
        <v>48</v>
      </c>
      <c r="B124" s="558"/>
      <c r="C124" s="561">
        <f>C28</f>
        <v>10020000</v>
      </c>
      <c r="D124" s="561">
        <f>D28</f>
        <v>0</v>
      </c>
      <c r="E124" s="32">
        <f>F48</f>
        <v>0</v>
      </c>
      <c r="F124" s="564">
        <v>0</v>
      </c>
      <c r="G124" s="566">
        <f>E28</f>
        <v>8016000</v>
      </c>
    </row>
    <row r="125" spans="1:7" ht="18" customHeight="1">
      <c r="A125" s="559"/>
      <c r="B125" s="560"/>
      <c r="C125" s="562"/>
      <c r="D125" s="562"/>
      <c r="E125" s="53">
        <f>F29</f>
        <v>0</v>
      </c>
      <c r="F125" s="565"/>
      <c r="G125" s="567"/>
    </row>
    <row r="126" spans="1:7" ht="18" customHeight="1">
      <c r="A126" s="557" t="s">
        <v>83</v>
      </c>
      <c r="B126" s="558"/>
      <c r="C126" s="561">
        <f>C77</f>
        <v>2489000</v>
      </c>
      <c r="D126" s="700">
        <f>D77</f>
        <v>849000</v>
      </c>
      <c r="E126" s="32">
        <f>F77</f>
        <v>1640000</v>
      </c>
      <c r="F126" s="564">
        <v>0</v>
      </c>
      <c r="G126" s="566">
        <v>0</v>
      </c>
    </row>
    <row r="127" spans="1:7" ht="18" customHeight="1">
      <c r="A127" s="559"/>
      <c r="B127" s="560"/>
      <c r="C127" s="562"/>
      <c r="D127" s="701"/>
      <c r="E127" s="53">
        <f>F78</f>
        <v>0</v>
      </c>
      <c r="F127" s="565"/>
      <c r="G127" s="567"/>
    </row>
    <row r="128" spans="1:7" ht="18" customHeight="1">
      <c r="A128" s="557" t="s">
        <v>84</v>
      </c>
      <c r="B128" s="558"/>
      <c r="C128" s="561">
        <f>C57</f>
        <v>175000</v>
      </c>
      <c r="D128" s="700">
        <f>D57</f>
        <v>0</v>
      </c>
      <c r="E128" s="32">
        <f>F78</f>
        <v>0</v>
      </c>
      <c r="F128" s="564">
        <v>0</v>
      </c>
      <c r="G128" s="566">
        <f>E57</f>
        <v>0</v>
      </c>
    </row>
    <row r="129" spans="1:7" ht="18" customHeight="1">
      <c r="A129" s="559"/>
      <c r="B129" s="560"/>
      <c r="C129" s="562"/>
      <c r="D129" s="701"/>
      <c r="E129" s="73">
        <f>F58</f>
        <v>175000</v>
      </c>
      <c r="F129" s="565"/>
      <c r="G129" s="567"/>
    </row>
    <row r="130" spans="1:7" ht="18" customHeight="1">
      <c r="A130" s="732" t="s">
        <v>25</v>
      </c>
      <c r="B130" s="733"/>
      <c r="C130" s="561">
        <f>C108</f>
        <v>4860000</v>
      </c>
      <c r="D130" s="700">
        <f>D108</f>
        <v>4390000</v>
      </c>
      <c r="E130" s="31">
        <f>E108</f>
        <v>470000</v>
      </c>
      <c r="F130" s="738">
        <f>F108</f>
        <v>0</v>
      </c>
      <c r="G130" s="566">
        <v>0</v>
      </c>
    </row>
    <row r="131" spans="1:7" ht="18" customHeight="1" thickBot="1">
      <c r="A131" s="734"/>
      <c r="B131" s="735"/>
      <c r="C131" s="736"/>
      <c r="D131" s="737"/>
      <c r="E131" s="33">
        <f>F95</f>
        <v>0</v>
      </c>
      <c r="F131" s="739"/>
      <c r="G131" s="702"/>
    </row>
    <row r="132" spans="1:7" ht="18" customHeight="1">
      <c r="A132" s="703" t="s">
        <v>50</v>
      </c>
      <c r="B132" s="704"/>
      <c r="C132" s="707">
        <f>SUM(C122:C131)</f>
        <v>21004000</v>
      </c>
      <c r="D132" s="707">
        <f>SUM(D122:D131)</f>
        <v>5964000</v>
      </c>
      <c r="E132" s="34">
        <f>E122+E124+E126+E130</f>
        <v>3685000</v>
      </c>
      <c r="F132" s="709">
        <f>SUM(F122:F131)</f>
        <v>0</v>
      </c>
      <c r="G132" s="711">
        <f>SUM(G122:G131)</f>
        <v>9176000</v>
      </c>
    </row>
    <row r="133" spans="1:7" ht="18" customHeight="1" thickBot="1">
      <c r="A133" s="705"/>
      <c r="B133" s="706"/>
      <c r="C133" s="708"/>
      <c r="D133" s="708"/>
      <c r="E133" s="55">
        <f>E123+E125+E127+E129</f>
        <v>175000</v>
      </c>
      <c r="F133" s="710"/>
      <c r="G133" s="712"/>
    </row>
    <row r="134" spans="1:7" ht="18" customHeight="1">
      <c r="A134" s="54"/>
      <c r="B134" s="54"/>
      <c r="C134" s="35"/>
      <c r="D134" s="35"/>
      <c r="E134" s="35"/>
      <c r="F134" s="35"/>
      <c r="G134" s="36"/>
    </row>
    <row r="135" spans="1:7" ht="18" customHeight="1">
      <c r="A135" s="54"/>
      <c r="B135" s="539"/>
      <c r="C135" s="539"/>
      <c r="D135" s="539"/>
      <c r="E135" s="539"/>
      <c r="F135" s="539"/>
      <c r="G135" s="539"/>
    </row>
    <row r="136" spans="1:7" ht="18" customHeight="1">
      <c r="A136" s="54"/>
      <c r="B136" s="539"/>
      <c r="C136" s="539"/>
      <c r="D136" s="539"/>
      <c r="E136" s="539"/>
      <c r="F136" s="539"/>
      <c r="G136" s="539"/>
    </row>
    <row r="137" spans="1:7" ht="18" customHeight="1">
      <c r="A137" s="54"/>
      <c r="B137" s="538"/>
      <c r="C137" s="538"/>
      <c r="D137" s="538"/>
      <c r="E137" s="538"/>
      <c r="F137" s="538"/>
      <c r="G137" s="538"/>
    </row>
    <row r="138" spans="1:7" ht="18" customHeight="1">
      <c r="A138" s="54"/>
      <c r="B138" s="539"/>
      <c r="C138" s="539"/>
      <c r="D138" s="539"/>
      <c r="E138" s="539"/>
      <c r="F138" s="539"/>
      <c r="G138" s="539"/>
    </row>
    <row r="139" spans="1:7" ht="18" customHeight="1">
      <c r="A139" s="54"/>
      <c r="B139" s="539"/>
      <c r="C139" s="539"/>
      <c r="D139" s="539"/>
      <c r="E139" s="539"/>
      <c r="F139" s="539"/>
      <c r="G139" s="539"/>
    </row>
    <row r="140" spans="1:7" ht="18" customHeight="1">
      <c r="A140" s="54"/>
      <c r="B140" s="539"/>
      <c r="C140" s="539"/>
      <c r="D140" s="539"/>
      <c r="E140" s="539"/>
      <c r="F140" s="539"/>
      <c r="G140" s="539"/>
    </row>
    <row r="141" spans="1:7" ht="18" customHeight="1">
      <c r="A141" s="54"/>
      <c r="B141" s="539"/>
      <c r="C141" s="539"/>
      <c r="D141" s="539"/>
      <c r="E141" s="539"/>
      <c r="F141" s="539"/>
      <c r="G141" s="539"/>
    </row>
    <row r="142" spans="1:7" ht="18" customHeight="1">
      <c r="A142" s="54"/>
      <c r="B142" s="539"/>
      <c r="C142" s="539"/>
      <c r="D142" s="539"/>
      <c r="E142" s="539"/>
      <c r="F142" s="539"/>
      <c r="G142" s="539"/>
    </row>
    <row r="143" spans="1:7" ht="18" customHeight="1">
      <c r="A143" s="54"/>
      <c r="B143" s="539"/>
      <c r="C143" s="539"/>
      <c r="D143" s="539"/>
      <c r="E143" s="539"/>
      <c r="F143" s="539"/>
      <c r="G143" s="539"/>
    </row>
    <row r="144" spans="1:7" ht="18" customHeight="1">
      <c r="A144" s="54"/>
      <c r="B144" s="54"/>
      <c r="C144" s="35"/>
      <c r="D144" s="35"/>
      <c r="E144" s="35"/>
      <c r="F144" s="35"/>
      <c r="G144" s="36"/>
    </row>
    <row r="145" spans="1:7" ht="18" customHeight="1">
      <c r="A145" s="54"/>
      <c r="B145" s="54"/>
      <c r="C145" s="35"/>
      <c r="D145" s="35"/>
      <c r="E145" s="35"/>
      <c r="F145" s="35"/>
      <c r="G145" s="36"/>
    </row>
    <row r="146" spans="1:7" ht="18" customHeight="1">
      <c r="A146" s="54"/>
      <c r="B146" s="54"/>
      <c r="C146" s="35"/>
      <c r="D146" s="35"/>
      <c r="E146" s="35"/>
      <c r="F146" s="35"/>
      <c r="G146" s="36"/>
    </row>
    <row r="147" spans="1:7" ht="18" customHeight="1">
      <c r="A147" s="54"/>
      <c r="B147" s="54"/>
      <c r="C147" s="35"/>
      <c r="D147" s="35"/>
      <c r="E147" s="35"/>
      <c r="F147" s="35"/>
      <c r="G147" s="36"/>
    </row>
    <row r="148" spans="1:7" ht="18" customHeight="1">
      <c r="A148" s="54"/>
      <c r="B148" s="54"/>
      <c r="C148" s="35"/>
      <c r="D148" s="35"/>
      <c r="E148" s="35"/>
      <c r="F148" s="35"/>
      <c r="G148" s="36"/>
    </row>
    <row r="149" spans="1:7" ht="18" customHeight="1">
      <c r="A149" s="54"/>
      <c r="B149" s="54"/>
      <c r="C149" s="35"/>
      <c r="D149" s="35"/>
      <c r="E149" s="35"/>
      <c r="F149" s="35"/>
      <c r="G149" s="36"/>
    </row>
    <row r="150" spans="1:7" ht="18" customHeight="1">
      <c r="A150" s="54"/>
      <c r="B150" s="54"/>
      <c r="C150" s="35"/>
      <c r="D150" s="35"/>
      <c r="E150" s="35"/>
      <c r="F150" s="35"/>
      <c r="G150" s="36"/>
    </row>
    <row r="151" spans="1:7" ht="18" customHeight="1">
      <c r="A151" s="54"/>
      <c r="B151" s="54"/>
      <c r="C151" s="35"/>
      <c r="D151" s="35"/>
      <c r="E151" s="35"/>
      <c r="F151" s="35"/>
      <c r="G151" s="36"/>
    </row>
    <row r="152" spans="1:7" ht="18" customHeight="1">
      <c r="A152" s="54"/>
      <c r="B152" s="54"/>
      <c r="C152" s="35"/>
      <c r="D152" s="35"/>
      <c r="E152" s="35"/>
      <c r="F152" s="35"/>
      <c r="G152" s="36"/>
    </row>
    <row r="153" spans="1:7" ht="18" customHeight="1">
      <c r="A153" s="54"/>
      <c r="B153" s="54"/>
      <c r="C153" s="35"/>
      <c r="D153" s="35"/>
      <c r="E153" s="35"/>
      <c r="F153" s="35"/>
      <c r="G153" s="36"/>
    </row>
    <row r="154" spans="1:7" ht="18" customHeight="1">
      <c r="A154" s="54"/>
      <c r="B154" s="54"/>
      <c r="C154" s="35"/>
      <c r="D154" s="35"/>
      <c r="E154" s="35"/>
      <c r="F154" s="35"/>
      <c r="G154" s="36"/>
    </row>
    <row r="155" spans="1:7" s="37" customFormat="1" ht="18" customHeight="1">
      <c r="A155" s="54"/>
      <c r="B155" s="54"/>
      <c r="C155" s="35"/>
      <c r="D155" s="35"/>
      <c r="E155" s="35"/>
      <c r="F155" s="35"/>
      <c r="G155" s="36"/>
    </row>
    <row r="156" spans="1:7" ht="19.5" customHeight="1">
      <c r="A156" s="54"/>
      <c r="B156" s="54"/>
      <c r="C156" s="35"/>
      <c r="D156" s="35"/>
      <c r="E156" s="35"/>
      <c r="F156" s="35"/>
      <c r="G156" s="36"/>
    </row>
    <row r="157" spans="1:7" ht="19.5" customHeight="1">
      <c r="A157" s="54"/>
      <c r="B157" s="54"/>
      <c r="C157" s="35"/>
      <c r="D157" s="35"/>
      <c r="E157" s="35"/>
      <c r="F157" s="35"/>
      <c r="G157" s="36"/>
    </row>
    <row r="158" spans="1:7" ht="19.5" customHeight="1">
      <c r="A158" s="54"/>
      <c r="B158" s="54"/>
      <c r="C158" s="35"/>
      <c r="D158" s="35"/>
      <c r="E158" s="35"/>
      <c r="F158" s="35"/>
      <c r="G158" s="36"/>
    </row>
    <row r="159" spans="1:7" ht="18" customHeight="1">
      <c r="A159" s="54"/>
      <c r="B159" s="54"/>
      <c r="C159" s="35"/>
      <c r="D159" s="35"/>
      <c r="E159" s="35"/>
      <c r="F159" s="35"/>
      <c r="G159" s="36"/>
    </row>
    <row r="160" spans="1:7" s="12" customFormat="1" ht="18" customHeight="1">
      <c r="A160" s="54"/>
      <c r="B160" s="54"/>
      <c r="C160" s="35"/>
      <c r="D160" s="35"/>
      <c r="E160" s="35"/>
      <c r="F160" s="35"/>
      <c r="G160" s="36"/>
    </row>
    <row r="161" spans="1:7" ht="18" customHeight="1">
      <c r="A161" s="54"/>
      <c r="B161" s="54"/>
      <c r="C161" s="35"/>
      <c r="D161" s="35"/>
      <c r="E161" s="35"/>
      <c r="F161" s="35"/>
      <c r="G161" s="36"/>
    </row>
    <row r="162" spans="1:7" ht="18" customHeight="1">
      <c r="A162" s="54"/>
      <c r="B162" s="54"/>
      <c r="C162" s="35"/>
      <c r="D162" s="35"/>
      <c r="E162" s="35"/>
      <c r="F162" s="35"/>
      <c r="G162" s="36"/>
    </row>
    <row r="163" spans="1:7" s="12" customFormat="1" ht="18" customHeight="1">
      <c r="A163" s="54"/>
      <c r="B163" s="54"/>
      <c r="C163" s="35"/>
      <c r="D163" s="35"/>
      <c r="E163" s="35"/>
      <c r="F163" s="35"/>
      <c r="G163" s="36"/>
    </row>
    <row r="164" spans="1:7" ht="18" customHeight="1">
      <c r="A164" s="54"/>
      <c r="B164" s="54"/>
      <c r="C164" s="35"/>
      <c r="D164" s="35"/>
      <c r="E164" s="35"/>
      <c r="F164" s="35"/>
      <c r="G164" s="36"/>
    </row>
    <row r="165" spans="1:7" s="37" customFormat="1" ht="18" customHeight="1">
      <c r="A165" s="54"/>
      <c r="B165" s="54"/>
      <c r="C165" s="35"/>
      <c r="D165" s="35"/>
      <c r="E165" s="35"/>
      <c r="F165" s="35"/>
      <c r="G165" s="36"/>
    </row>
    <row r="166" spans="1:7" ht="18" customHeight="1">
      <c r="A166" s="54"/>
      <c r="B166" s="54"/>
      <c r="C166" s="35"/>
      <c r="D166" s="35"/>
      <c r="E166" s="35"/>
      <c r="F166" s="35"/>
      <c r="G166" s="36"/>
    </row>
    <row r="167" spans="1:7" s="12" customFormat="1" ht="18" customHeight="1">
      <c r="A167" s="54"/>
      <c r="B167" s="54"/>
      <c r="C167" s="35"/>
      <c r="D167" s="35"/>
      <c r="E167" s="35"/>
      <c r="F167" s="35"/>
      <c r="G167" s="36"/>
    </row>
    <row r="168" spans="1:7" ht="18" customHeight="1">
      <c r="A168" s="54"/>
      <c r="B168" s="54"/>
      <c r="C168" s="35"/>
      <c r="D168" s="35"/>
      <c r="E168" s="35"/>
      <c r="F168" s="35"/>
      <c r="G168" s="36"/>
    </row>
    <row r="169" spans="1:7" ht="18" customHeight="1">
      <c r="A169" s="54"/>
      <c r="B169" s="54"/>
      <c r="C169" s="35"/>
      <c r="D169" s="35"/>
      <c r="E169" s="35"/>
      <c r="F169" s="35"/>
      <c r="G169" s="36"/>
    </row>
    <row r="170" spans="1:7" ht="18" customHeight="1">
      <c r="A170" s="54"/>
      <c r="B170" s="54"/>
      <c r="C170" s="35"/>
      <c r="D170" s="35"/>
      <c r="E170" s="35"/>
      <c r="F170" s="35"/>
      <c r="G170" s="36"/>
    </row>
    <row r="171" spans="1:7" s="12" customFormat="1" ht="18" customHeight="1">
      <c r="A171" s="54"/>
      <c r="B171" s="54"/>
      <c r="C171" s="35"/>
      <c r="D171" s="35"/>
      <c r="E171" s="35"/>
      <c r="F171" s="35"/>
      <c r="G171" s="36"/>
    </row>
    <row r="172" spans="1:7" ht="18" customHeight="1">
      <c r="A172" s="54"/>
      <c r="B172" s="54"/>
      <c r="C172" s="35"/>
      <c r="D172" s="35"/>
      <c r="E172" s="35"/>
      <c r="F172" s="35"/>
      <c r="G172" s="36"/>
    </row>
    <row r="173" spans="1:7" s="37" customFormat="1" ht="18" customHeight="1">
      <c r="A173" s="54"/>
      <c r="B173" s="54"/>
      <c r="C173" s="35"/>
      <c r="D173" s="35"/>
      <c r="E173" s="35"/>
      <c r="F173" s="35"/>
      <c r="G173" s="36"/>
    </row>
    <row r="174" spans="1:7" ht="18" customHeight="1">
      <c r="A174" s="54"/>
      <c r="B174" s="54"/>
      <c r="C174" s="35"/>
      <c r="D174" s="35"/>
      <c r="E174" s="35"/>
      <c r="F174" s="35"/>
      <c r="G174" s="36"/>
    </row>
    <row r="175" spans="1:7" s="12" customFormat="1" ht="18" customHeight="1">
      <c r="A175" s="1"/>
      <c r="B175" s="1"/>
      <c r="C175" s="1"/>
      <c r="D175" s="1"/>
      <c r="E175" s="1"/>
      <c r="F175" s="1"/>
      <c r="G175" s="1"/>
    </row>
    <row r="176" spans="1:7" s="12" customFormat="1" ht="18" customHeight="1">
      <c r="A176" s="1"/>
      <c r="B176" s="1"/>
      <c r="C176" s="1"/>
      <c r="D176" s="1"/>
      <c r="E176" s="1"/>
      <c r="F176" s="1"/>
      <c r="G176" s="1"/>
    </row>
    <row r="177" spans="1:7" s="12" customFormat="1" ht="18" customHeight="1">
      <c r="A177" s="1"/>
      <c r="B177" s="1"/>
      <c r="C177" s="1"/>
      <c r="D177" s="1"/>
      <c r="E177" s="1"/>
      <c r="F177" s="1"/>
      <c r="G177" s="1"/>
    </row>
    <row r="178" ht="18" customHeight="1"/>
    <row r="179" spans="1:7" s="12" customFormat="1" ht="18" customHeight="1">
      <c r="A179" s="1"/>
      <c r="B179" s="1"/>
      <c r="C179" s="1"/>
      <c r="D179" s="1"/>
      <c r="E179" s="1"/>
      <c r="F179" s="1"/>
      <c r="G179" s="1"/>
    </row>
    <row r="180" ht="18" customHeight="1"/>
    <row r="181" spans="1:7" s="37" customFormat="1" ht="18" customHeight="1">
      <c r="A181" s="1"/>
      <c r="B181" s="1"/>
      <c r="C181" s="1"/>
      <c r="D181" s="1"/>
      <c r="E181" s="1"/>
      <c r="F181" s="1"/>
      <c r="G181" s="1"/>
    </row>
    <row r="182" ht="18" customHeight="1"/>
    <row r="183" spans="1:7" s="12" customFormat="1" ht="18" customHeight="1">
      <c r="A183" s="1"/>
      <c r="B183" s="1"/>
      <c r="C183" s="1"/>
      <c r="D183" s="1"/>
      <c r="E183" s="1"/>
      <c r="F183" s="1"/>
      <c r="G183" s="1"/>
    </row>
    <row r="184" ht="18" customHeight="1"/>
    <row r="185" ht="18" customHeight="1"/>
    <row r="186" spans="1:7" s="12" customFormat="1" ht="18" customHeight="1">
      <c r="A186" s="1"/>
      <c r="B186" s="1"/>
      <c r="C186" s="1"/>
      <c r="D186" s="1"/>
      <c r="E186" s="1"/>
      <c r="F186" s="1"/>
      <c r="G186" s="1"/>
    </row>
    <row r="187" spans="1:7" s="12" customFormat="1" ht="18" customHeight="1">
      <c r="A187" s="1"/>
      <c r="B187" s="1"/>
      <c r="C187" s="1"/>
      <c r="D187" s="1"/>
      <c r="E187" s="1"/>
      <c r="F187" s="1"/>
      <c r="G187" s="1"/>
    </row>
    <row r="188" spans="1:7" s="12" customFormat="1" ht="18" customHeight="1">
      <c r="A188" s="1"/>
      <c r="B188" s="1"/>
      <c r="C188" s="1"/>
      <c r="D188" s="1"/>
      <c r="E188" s="1"/>
      <c r="F188" s="1"/>
      <c r="G188" s="1"/>
    </row>
    <row r="189" spans="1:7" s="12" customFormat="1" ht="18" customHeight="1">
      <c r="A189" s="1"/>
      <c r="B189" s="1"/>
      <c r="C189" s="1"/>
      <c r="D189" s="1"/>
      <c r="E189" s="1"/>
      <c r="F189" s="1"/>
      <c r="G189" s="1"/>
    </row>
    <row r="190" spans="1:7" s="12" customFormat="1" ht="18" customHeight="1">
      <c r="A190" s="1"/>
      <c r="B190" s="1"/>
      <c r="C190" s="1"/>
      <c r="D190" s="1"/>
      <c r="E190" s="1"/>
      <c r="F190" s="1"/>
      <c r="G190" s="1"/>
    </row>
    <row r="191" spans="1:7" s="12" customFormat="1" ht="18" customHeight="1">
      <c r="A191" s="1"/>
      <c r="B191" s="1"/>
      <c r="C191" s="1"/>
      <c r="D191" s="1"/>
      <c r="E191" s="1"/>
      <c r="F191" s="1"/>
      <c r="G191" s="1"/>
    </row>
    <row r="192" spans="1:7" s="12" customFormat="1" ht="18" customHeight="1">
      <c r="A192" s="1"/>
      <c r="B192" s="1"/>
      <c r="C192" s="1"/>
      <c r="D192" s="1"/>
      <c r="E192" s="1"/>
      <c r="F192" s="1"/>
      <c r="G192" s="1"/>
    </row>
    <row r="193" spans="1:7" s="12" customFormat="1" ht="18" customHeight="1">
      <c r="A193" s="1"/>
      <c r="B193" s="1"/>
      <c r="C193" s="1"/>
      <c r="D193" s="1"/>
      <c r="E193" s="1"/>
      <c r="F193" s="1"/>
      <c r="G193" s="1"/>
    </row>
    <row r="194" spans="1:7" s="12" customFormat="1" ht="18" customHeight="1">
      <c r="A194" s="1"/>
      <c r="B194" s="1"/>
      <c r="C194" s="1"/>
      <c r="D194" s="1"/>
      <c r="E194" s="1"/>
      <c r="F194" s="1"/>
      <c r="G194" s="1"/>
    </row>
    <row r="195" spans="1:7" s="12" customFormat="1" ht="18" customHeight="1">
      <c r="A195" s="1"/>
      <c r="B195" s="1"/>
      <c r="C195" s="1"/>
      <c r="D195" s="1"/>
      <c r="E195" s="1"/>
      <c r="F195" s="1"/>
      <c r="G195" s="1"/>
    </row>
    <row r="196" spans="1:7" s="12" customFormat="1" ht="18" customHeight="1">
      <c r="A196" s="1"/>
      <c r="B196" s="1"/>
      <c r="C196" s="1"/>
      <c r="D196" s="1"/>
      <c r="E196" s="1"/>
      <c r="F196" s="1"/>
      <c r="G196" s="1"/>
    </row>
    <row r="197" spans="1:7" s="12" customFormat="1" ht="18" customHeight="1">
      <c r="A197" s="1"/>
      <c r="B197" s="1"/>
      <c r="C197" s="1"/>
      <c r="D197" s="1"/>
      <c r="E197" s="1"/>
      <c r="F197" s="1"/>
      <c r="G197" s="1"/>
    </row>
    <row r="198" spans="1:7" s="12" customFormat="1" ht="18" customHeight="1">
      <c r="A198" s="1"/>
      <c r="B198" s="1"/>
      <c r="C198" s="1"/>
      <c r="D198" s="1"/>
      <c r="E198" s="1"/>
      <c r="F198" s="1"/>
      <c r="G198" s="1"/>
    </row>
    <row r="199" spans="1:7" s="12" customFormat="1" ht="18" customHeight="1">
      <c r="A199" s="1"/>
      <c r="B199" s="1"/>
      <c r="C199" s="1"/>
      <c r="D199" s="1"/>
      <c r="E199" s="1"/>
      <c r="F199" s="1"/>
      <c r="G199" s="1"/>
    </row>
    <row r="200" spans="1:7" s="12" customFormat="1" ht="19.5" customHeight="1">
      <c r="A200" s="1"/>
      <c r="B200" s="1"/>
      <c r="C200" s="1"/>
      <c r="D200" s="1"/>
      <c r="E200" s="1"/>
      <c r="F200" s="1"/>
      <c r="G200" s="1"/>
    </row>
    <row r="201" ht="19.5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9.5" customHeight="1"/>
    <row r="232" ht="19.5" customHeight="1"/>
    <row r="233" ht="19.5" customHeight="1"/>
    <row r="234" ht="19.5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8" customHeight="1"/>
    <row r="257" ht="18" customHeight="1"/>
    <row r="258" ht="18" customHeight="1"/>
    <row r="259" ht="18" customHeight="1"/>
    <row r="260" ht="18" customHeight="1"/>
    <row r="261" ht="16.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6.5" customHeight="1"/>
    <row r="271" ht="24.75" customHeight="1"/>
    <row r="272" ht="19.5" customHeight="1"/>
  </sheetData>
  <sheetProtection/>
  <protectedRanges>
    <protectedRange password="CEE3" sqref="G117:G127 F132:F133 G130:G133" name="Raspon1_1"/>
    <protectedRange password="CEE3" sqref="G128:G129" name="Raspon1_1_2"/>
  </protectedRanges>
  <mergeCells count="329">
    <mergeCell ref="A1:G1"/>
    <mergeCell ref="A2:G2"/>
    <mergeCell ref="A3:G3"/>
    <mergeCell ref="A4:G4"/>
    <mergeCell ref="A5:G5"/>
    <mergeCell ref="A6:G6"/>
    <mergeCell ref="A41:A42"/>
    <mergeCell ref="B41:B42"/>
    <mergeCell ref="C41:C42"/>
    <mergeCell ref="D41:D42"/>
    <mergeCell ref="G41:G42"/>
    <mergeCell ref="A11:A12"/>
    <mergeCell ref="B11:B12"/>
    <mergeCell ref="C11:C12"/>
    <mergeCell ref="D11:D12"/>
    <mergeCell ref="E11:E12"/>
    <mergeCell ref="G11:G12"/>
    <mergeCell ref="A7:G7"/>
    <mergeCell ref="A8:B10"/>
    <mergeCell ref="C8:C10"/>
    <mergeCell ref="D8:F8"/>
    <mergeCell ref="G8:G9"/>
    <mergeCell ref="D9:D10"/>
    <mergeCell ref="E9:E10"/>
    <mergeCell ref="A17:B19"/>
    <mergeCell ref="C17:C19"/>
    <mergeCell ref="D17:F17"/>
    <mergeCell ref="G17:G18"/>
    <mergeCell ref="D18:D19"/>
    <mergeCell ref="E18:E19"/>
    <mergeCell ref="A13:B14"/>
    <mergeCell ref="C13:C14"/>
    <mergeCell ref="D13:D14"/>
    <mergeCell ref="E13:E14"/>
    <mergeCell ref="G13:G14"/>
    <mergeCell ref="A16:G16"/>
    <mergeCell ref="F18:F19"/>
    <mergeCell ref="A22:A23"/>
    <mergeCell ref="B22:B23"/>
    <mergeCell ref="C22:C23"/>
    <mergeCell ref="D22:D23"/>
    <mergeCell ref="E22:E23"/>
    <mergeCell ref="G22:G23"/>
    <mergeCell ref="A20:A21"/>
    <mergeCell ref="B20:B21"/>
    <mergeCell ref="C20:C21"/>
    <mergeCell ref="D20:D21"/>
    <mergeCell ref="E20:E21"/>
    <mergeCell ref="G20:G21"/>
    <mergeCell ref="F20:F21"/>
    <mergeCell ref="F22:F23"/>
    <mergeCell ref="A26:A27"/>
    <mergeCell ref="B26:B27"/>
    <mergeCell ref="C26:C27"/>
    <mergeCell ref="D26:D27"/>
    <mergeCell ref="E26:E27"/>
    <mergeCell ref="G26:G27"/>
    <mergeCell ref="A24:A25"/>
    <mergeCell ref="B24:B25"/>
    <mergeCell ref="C24:C25"/>
    <mergeCell ref="D24:D25"/>
    <mergeCell ref="E24:E25"/>
    <mergeCell ref="G24:G25"/>
    <mergeCell ref="F24:F25"/>
    <mergeCell ref="F26:F27"/>
    <mergeCell ref="A32:B34"/>
    <mergeCell ref="C32:C34"/>
    <mergeCell ref="D32:F32"/>
    <mergeCell ref="G32:G33"/>
    <mergeCell ref="D33:D34"/>
    <mergeCell ref="E33:E34"/>
    <mergeCell ref="A28:B29"/>
    <mergeCell ref="C28:C29"/>
    <mergeCell ref="D28:D29"/>
    <mergeCell ref="E28:E29"/>
    <mergeCell ref="G28:G29"/>
    <mergeCell ref="A31:G31"/>
    <mergeCell ref="F28:F29"/>
    <mergeCell ref="A37:A38"/>
    <mergeCell ref="B37:B38"/>
    <mergeCell ref="C37:C38"/>
    <mergeCell ref="D37:D38"/>
    <mergeCell ref="E37:E38"/>
    <mergeCell ref="G37:G38"/>
    <mergeCell ref="A35:A36"/>
    <mergeCell ref="B35:B36"/>
    <mergeCell ref="C35:C36"/>
    <mergeCell ref="D35:D36"/>
    <mergeCell ref="E35:E36"/>
    <mergeCell ref="G35:G36"/>
    <mergeCell ref="A43:B44"/>
    <mergeCell ref="C43:C44"/>
    <mergeCell ref="D43:D44"/>
    <mergeCell ref="E43:E44"/>
    <mergeCell ref="G43:G44"/>
    <mergeCell ref="A45:G45"/>
    <mergeCell ref="A39:A40"/>
    <mergeCell ref="B39:B40"/>
    <mergeCell ref="C39:C40"/>
    <mergeCell ref="D39:D40"/>
    <mergeCell ref="E39:E40"/>
    <mergeCell ref="G39:G40"/>
    <mergeCell ref="A46:B47"/>
    <mergeCell ref="C46:C47"/>
    <mergeCell ref="D46:D47"/>
    <mergeCell ref="E46:E47"/>
    <mergeCell ref="A61:G61"/>
    <mergeCell ref="A62:B64"/>
    <mergeCell ref="C62:C64"/>
    <mergeCell ref="D62:F62"/>
    <mergeCell ref="G62:G63"/>
    <mergeCell ref="D63:D64"/>
    <mergeCell ref="A49:G49"/>
    <mergeCell ref="A50:B52"/>
    <mergeCell ref="C50:C52"/>
    <mergeCell ref="D50:F50"/>
    <mergeCell ref="G50:G51"/>
    <mergeCell ref="D51:D52"/>
    <mergeCell ref="E51:E52"/>
    <mergeCell ref="A53:A54"/>
    <mergeCell ref="B53:B54"/>
    <mergeCell ref="C53:C54"/>
    <mergeCell ref="D53:D54"/>
    <mergeCell ref="E53:E54"/>
    <mergeCell ref="G53:G54"/>
    <mergeCell ref="A55:A56"/>
    <mergeCell ref="G65:G66"/>
    <mergeCell ref="A67:A68"/>
    <mergeCell ref="B67:B68"/>
    <mergeCell ref="C67:C68"/>
    <mergeCell ref="D67:D68"/>
    <mergeCell ref="E67:E68"/>
    <mergeCell ref="F67:F68"/>
    <mergeCell ref="G67:G68"/>
    <mergeCell ref="E63:E64"/>
    <mergeCell ref="F63:F64"/>
    <mergeCell ref="A65:A66"/>
    <mergeCell ref="B65:B66"/>
    <mergeCell ref="C65:C66"/>
    <mergeCell ref="D65:D66"/>
    <mergeCell ref="E65:E66"/>
    <mergeCell ref="F65:F66"/>
    <mergeCell ref="G69:G70"/>
    <mergeCell ref="A73:A74"/>
    <mergeCell ref="B73:B74"/>
    <mergeCell ref="C73:C74"/>
    <mergeCell ref="D73:D74"/>
    <mergeCell ref="E73:E74"/>
    <mergeCell ref="F73:F74"/>
    <mergeCell ref="G73:G74"/>
    <mergeCell ref="A69:A70"/>
    <mergeCell ref="B69:B70"/>
    <mergeCell ref="C69:C70"/>
    <mergeCell ref="D69:D70"/>
    <mergeCell ref="E69:E70"/>
    <mergeCell ref="F69:F70"/>
    <mergeCell ref="A71:A72"/>
    <mergeCell ref="B71:B72"/>
    <mergeCell ref="C71:C72"/>
    <mergeCell ref="D71:D72"/>
    <mergeCell ref="E71:E72"/>
    <mergeCell ref="F71:F72"/>
    <mergeCell ref="G71:G72"/>
    <mergeCell ref="A80:G80"/>
    <mergeCell ref="A81:B83"/>
    <mergeCell ref="C81:C83"/>
    <mergeCell ref="D81:F81"/>
    <mergeCell ref="G81:G82"/>
    <mergeCell ref="D82:D83"/>
    <mergeCell ref="E82:E83"/>
    <mergeCell ref="F82:F83"/>
    <mergeCell ref="A77:B78"/>
    <mergeCell ref="C77:C78"/>
    <mergeCell ref="D77:D78"/>
    <mergeCell ref="E77:E78"/>
    <mergeCell ref="F77:F78"/>
    <mergeCell ref="G77:G78"/>
    <mergeCell ref="G84:G85"/>
    <mergeCell ref="A86:A87"/>
    <mergeCell ref="B86:B87"/>
    <mergeCell ref="C86:C87"/>
    <mergeCell ref="D86:D87"/>
    <mergeCell ref="E86:E87"/>
    <mergeCell ref="F86:F87"/>
    <mergeCell ref="G86:G87"/>
    <mergeCell ref="A84:A85"/>
    <mergeCell ref="B84:B85"/>
    <mergeCell ref="C84:C85"/>
    <mergeCell ref="D84:D85"/>
    <mergeCell ref="E84:E85"/>
    <mergeCell ref="F84:F85"/>
    <mergeCell ref="G88:G89"/>
    <mergeCell ref="A90:A91"/>
    <mergeCell ref="B90:B91"/>
    <mergeCell ref="C90:C91"/>
    <mergeCell ref="D90:D91"/>
    <mergeCell ref="E90:E91"/>
    <mergeCell ref="F90:F91"/>
    <mergeCell ref="G90:G91"/>
    <mergeCell ref="A88:A89"/>
    <mergeCell ref="B88:B89"/>
    <mergeCell ref="C88:C89"/>
    <mergeCell ref="D88:D89"/>
    <mergeCell ref="E88:E89"/>
    <mergeCell ref="F88:F89"/>
    <mergeCell ref="G92:G93"/>
    <mergeCell ref="A94:A95"/>
    <mergeCell ref="B94:B95"/>
    <mergeCell ref="C94:C95"/>
    <mergeCell ref="D94:D95"/>
    <mergeCell ref="E94:E95"/>
    <mergeCell ref="F94:F95"/>
    <mergeCell ref="G94:G95"/>
    <mergeCell ref="A92:A93"/>
    <mergeCell ref="B92:B93"/>
    <mergeCell ref="C92:C93"/>
    <mergeCell ref="D92:D93"/>
    <mergeCell ref="E92:E93"/>
    <mergeCell ref="F92:F93"/>
    <mergeCell ref="A106:A107"/>
    <mergeCell ref="B106:B107"/>
    <mergeCell ref="C106:C107"/>
    <mergeCell ref="D106:D107"/>
    <mergeCell ref="E106:E107"/>
    <mergeCell ref="F106:F107"/>
    <mergeCell ref="G106:G107"/>
    <mergeCell ref="A100:A101"/>
    <mergeCell ref="B100:B101"/>
    <mergeCell ref="C100:C101"/>
    <mergeCell ref="D100:D101"/>
    <mergeCell ref="E100:E101"/>
    <mergeCell ref="F100:F101"/>
    <mergeCell ref="B102:B103"/>
    <mergeCell ref="A102:A103"/>
    <mergeCell ref="D102:D103"/>
    <mergeCell ref="E102:E103"/>
    <mergeCell ref="G102:G103"/>
    <mergeCell ref="A104:A105"/>
    <mergeCell ref="B104:B105"/>
    <mergeCell ref="C104:C105"/>
    <mergeCell ref="D104:D105"/>
    <mergeCell ref="E104:E105"/>
    <mergeCell ref="G104:G105"/>
    <mergeCell ref="A126:B127"/>
    <mergeCell ref="C126:C127"/>
    <mergeCell ref="D126:D127"/>
    <mergeCell ref="F126:F127"/>
    <mergeCell ref="G126:G127"/>
    <mergeCell ref="A130:B131"/>
    <mergeCell ref="C130:C131"/>
    <mergeCell ref="D130:D131"/>
    <mergeCell ref="F130:F131"/>
    <mergeCell ref="A128:B129"/>
    <mergeCell ref="C128:C129"/>
    <mergeCell ref="D128:D129"/>
    <mergeCell ref="F128:F129"/>
    <mergeCell ref="G128:G129"/>
    <mergeCell ref="A119:B121"/>
    <mergeCell ref="C119:C121"/>
    <mergeCell ref="D119:G119"/>
    <mergeCell ref="D120:D121"/>
    <mergeCell ref="F120:F121"/>
    <mergeCell ref="G120:G121"/>
    <mergeCell ref="A108:B109"/>
    <mergeCell ref="C108:C109"/>
    <mergeCell ref="D108:D109"/>
    <mergeCell ref="E108:E109"/>
    <mergeCell ref="F108:F109"/>
    <mergeCell ref="G108:G109"/>
    <mergeCell ref="A117:G118"/>
    <mergeCell ref="B142:G142"/>
    <mergeCell ref="B143:G143"/>
    <mergeCell ref="B139:G139"/>
    <mergeCell ref="B140:G140"/>
    <mergeCell ref="B141:G141"/>
    <mergeCell ref="G130:G131"/>
    <mergeCell ref="B136:G136"/>
    <mergeCell ref="B137:G137"/>
    <mergeCell ref="B138:G138"/>
    <mergeCell ref="A132:B133"/>
    <mergeCell ref="C132:C133"/>
    <mergeCell ref="D132:D133"/>
    <mergeCell ref="F132:F133"/>
    <mergeCell ref="G132:G133"/>
    <mergeCell ref="B135:G135"/>
    <mergeCell ref="A122:B123"/>
    <mergeCell ref="C122:C123"/>
    <mergeCell ref="D122:D123"/>
    <mergeCell ref="F122:F123"/>
    <mergeCell ref="G122:G123"/>
    <mergeCell ref="A124:B125"/>
    <mergeCell ref="C124:C125"/>
    <mergeCell ref="D124:D125"/>
    <mergeCell ref="F124:F125"/>
    <mergeCell ref="G124:G125"/>
    <mergeCell ref="B55:B56"/>
    <mergeCell ref="C55:C56"/>
    <mergeCell ref="D55:D56"/>
    <mergeCell ref="E55:E56"/>
    <mergeCell ref="G55:G56"/>
    <mergeCell ref="A57:B58"/>
    <mergeCell ref="C57:C58"/>
    <mergeCell ref="D57:D58"/>
    <mergeCell ref="E57:E58"/>
    <mergeCell ref="G57:G58"/>
    <mergeCell ref="A75:A76"/>
    <mergeCell ref="B75:B76"/>
    <mergeCell ref="C75:C76"/>
    <mergeCell ref="D75:D76"/>
    <mergeCell ref="E75:E76"/>
    <mergeCell ref="F75:F76"/>
    <mergeCell ref="G75:G76"/>
    <mergeCell ref="C102:C103"/>
    <mergeCell ref="F102:F103"/>
    <mergeCell ref="G100:G101"/>
    <mergeCell ref="G96:G97"/>
    <mergeCell ref="A98:A99"/>
    <mergeCell ref="B98:B99"/>
    <mergeCell ref="C98:C99"/>
    <mergeCell ref="D98:D99"/>
    <mergeCell ref="E98:E99"/>
    <mergeCell ref="F98:F99"/>
    <mergeCell ref="G98:G99"/>
    <mergeCell ref="A96:A97"/>
    <mergeCell ref="B96:B97"/>
    <mergeCell ref="C96:C97"/>
    <mergeCell ref="D96:D97"/>
    <mergeCell ref="E96:E97"/>
    <mergeCell ref="F96:F97"/>
  </mergeCells>
  <printOptions horizontalCentered="1"/>
  <pageMargins left="0.4330708661417323" right="0.4330708661417323" top="0.35433070866141736" bottom="0.35433070866141736" header="0.31496062992125984" footer="0.31496062992125984"/>
  <pageSetup firstPageNumber="1" useFirstPageNumber="1" fitToHeight="0" fitToWidth="1" horizontalDpi="600" verticalDpi="600" orientation="landscape" paperSize="9" scale="86" r:id="rId3"/>
  <headerFooter alignWithMargins="0">
    <oddFooter>&amp;R&amp;P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C20"/>
  <sheetViews>
    <sheetView zoomScalePageLayoutView="0" workbookViewId="0" topLeftCell="A1">
      <selection activeCell="I13" sqref="I13"/>
    </sheetView>
  </sheetViews>
  <sheetFormatPr defaultColWidth="9.140625" defaultRowHeight="12.75"/>
  <cols>
    <col min="1" max="1" width="10.00390625" style="63" customWidth="1"/>
    <col min="2" max="2" width="42.7109375" style="63" customWidth="1"/>
    <col min="3" max="3" width="28.421875" style="63" customWidth="1"/>
    <col min="4" max="16384" width="9.140625" style="63" customWidth="1"/>
  </cols>
  <sheetData>
    <row r="2" spans="1:3" ht="18" customHeight="1">
      <c r="A2" s="814" t="s">
        <v>91</v>
      </c>
      <c r="B2" s="814"/>
      <c r="C2" s="814"/>
    </row>
    <row r="3" spans="1:3" s="64" customFormat="1" ht="1.5" customHeight="1">
      <c r="A3" s="814"/>
      <c r="B3" s="814"/>
      <c r="C3" s="814"/>
    </row>
    <row r="4" spans="1:3" s="64" customFormat="1" ht="21.75" customHeight="1">
      <c r="A4" s="815" t="s">
        <v>69</v>
      </c>
      <c r="B4" s="815"/>
      <c r="C4" s="815"/>
    </row>
    <row r="5" spans="1:3" s="64" customFormat="1" ht="36.75" customHeight="1" thickBot="1">
      <c r="A5" s="65"/>
      <c r="B5" s="65"/>
      <c r="C5" s="65"/>
    </row>
    <row r="6" spans="1:3" ht="13.5" customHeight="1">
      <c r="A6" s="66" t="s">
        <v>65</v>
      </c>
      <c r="B6" s="816" t="s">
        <v>0</v>
      </c>
      <c r="C6" s="818" t="s">
        <v>30</v>
      </c>
    </row>
    <row r="7" spans="1:3" ht="13.5" customHeight="1">
      <c r="A7" s="67" t="s">
        <v>66</v>
      </c>
      <c r="B7" s="817"/>
      <c r="C7" s="819"/>
    </row>
    <row r="8" spans="1:3" ht="5.25" customHeight="1">
      <c r="A8" s="820"/>
      <c r="B8" s="821"/>
      <c r="C8" s="822"/>
    </row>
    <row r="9" spans="1:3" ht="14.25" customHeight="1">
      <c r="A9" s="806" t="s">
        <v>7</v>
      </c>
      <c r="B9" s="811" t="s">
        <v>70</v>
      </c>
      <c r="C9" s="813">
        <v>200000</v>
      </c>
    </row>
    <row r="10" spans="1:3" ht="9" customHeight="1">
      <c r="A10" s="806"/>
      <c r="B10" s="812"/>
      <c r="C10" s="813"/>
    </row>
    <row r="11" spans="1:3" ht="14.25" customHeight="1">
      <c r="A11" s="805" t="s">
        <v>9</v>
      </c>
      <c r="B11" s="807" t="s">
        <v>71</v>
      </c>
      <c r="C11" s="809">
        <v>8000</v>
      </c>
    </row>
    <row r="12" spans="1:3" ht="11.25" customHeight="1">
      <c r="A12" s="806"/>
      <c r="B12" s="808"/>
      <c r="C12" s="810"/>
    </row>
    <row r="13" spans="1:3" ht="24.75" customHeight="1">
      <c r="A13" s="69" t="s">
        <v>10</v>
      </c>
      <c r="B13" s="70" t="s">
        <v>94</v>
      </c>
      <c r="C13" s="77">
        <v>30000</v>
      </c>
    </row>
    <row r="14" spans="1:3" ht="24.75" customHeight="1">
      <c r="A14" s="69" t="s">
        <v>13</v>
      </c>
      <c r="B14" s="70" t="s">
        <v>72</v>
      </c>
      <c r="C14" s="77">
        <v>5000</v>
      </c>
    </row>
    <row r="15" spans="1:3" ht="12.75">
      <c r="A15" s="798" t="s">
        <v>15</v>
      </c>
      <c r="B15" s="800" t="s">
        <v>68</v>
      </c>
      <c r="C15" s="802">
        <v>25000</v>
      </c>
    </row>
    <row r="16" spans="1:3" ht="11.25" customHeight="1">
      <c r="A16" s="799"/>
      <c r="B16" s="801"/>
      <c r="C16" s="803"/>
    </row>
    <row r="17" spans="1:3" ht="12.75">
      <c r="A17" s="798" t="s">
        <v>16</v>
      </c>
      <c r="B17" s="804" t="s">
        <v>92</v>
      </c>
      <c r="C17" s="802">
        <v>69000</v>
      </c>
    </row>
    <row r="18" spans="1:3" ht="11.25" customHeight="1" thickBot="1">
      <c r="A18" s="799"/>
      <c r="B18" s="801"/>
      <c r="C18" s="803"/>
    </row>
    <row r="19" spans="1:3" ht="12" customHeight="1">
      <c r="A19" s="792" t="s">
        <v>50</v>
      </c>
      <c r="B19" s="793"/>
      <c r="C19" s="796">
        <f>SUM(C9:C18)</f>
        <v>337000</v>
      </c>
    </row>
    <row r="20" spans="1:3" ht="20.25" customHeight="1" thickBot="1">
      <c r="A20" s="794"/>
      <c r="B20" s="795"/>
      <c r="C20" s="797"/>
    </row>
  </sheetData>
  <sheetProtection/>
  <mergeCells count="19">
    <mergeCell ref="A2:C3"/>
    <mergeCell ref="A4:C4"/>
    <mergeCell ref="B6:B7"/>
    <mergeCell ref="C6:C7"/>
    <mergeCell ref="A8:C8"/>
    <mergeCell ref="A11:A12"/>
    <mergeCell ref="B11:B12"/>
    <mergeCell ref="C11:C12"/>
    <mergeCell ref="A9:A10"/>
    <mergeCell ref="B9:B10"/>
    <mergeCell ref="C9:C10"/>
    <mergeCell ref="A19:B20"/>
    <mergeCell ref="C19:C20"/>
    <mergeCell ref="A15:A16"/>
    <mergeCell ref="B15:B16"/>
    <mergeCell ref="C15:C16"/>
    <mergeCell ref="A17:A18"/>
    <mergeCell ref="B17:B18"/>
    <mergeCell ref="C17:C18"/>
  </mergeCells>
  <printOptions horizontalCentered="1"/>
  <pageMargins left="0.4724409448818898" right="0.15748031496062992" top="0.5905511811023623" bottom="0.5905511811023623" header="0.31496062992125984" footer="0.31496062992125984"/>
  <pageSetup firstPageNumber="6" useFirstPageNumber="1" fitToWidth="0" fitToHeight="1"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Hrvoje Poharc</dc:creator>
  <cp:keywords/>
  <dc:description/>
  <cp:lastModifiedBy>Ivica Sirjan</cp:lastModifiedBy>
  <cp:lastPrinted>2020-01-16T11:23:25Z</cp:lastPrinted>
  <dcterms:created xsi:type="dcterms:W3CDTF">2016-11-10T13:07:52Z</dcterms:created>
  <dcterms:modified xsi:type="dcterms:W3CDTF">2020-01-29T07:35:52Z</dcterms:modified>
  <cp:category/>
  <cp:version/>
  <cp:contentType/>
  <cp:contentStatus/>
</cp:coreProperties>
</file>